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5" i="1" l="1"/>
  <c r="I47" i="1" s="1"/>
  <c r="I50" i="3"/>
  <c r="I44" i="3"/>
  <c r="I37" i="3"/>
  <c r="I28" i="3"/>
  <c r="I17" i="3"/>
  <c r="I29" i="3" s="1"/>
  <c r="I37" i="2"/>
  <c r="I32" i="2"/>
  <c r="I27" i="2"/>
  <c r="I7" i="2"/>
  <c r="I14" i="2" s="1"/>
  <c r="I50" i="1"/>
  <c r="I29" i="1"/>
  <c r="I37" i="1" s="1"/>
  <c r="I18" i="1"/>
  <c r="I15" i="1"/>
  <c r="I11" i="1"/>
  <c r="I7" i="1"/>
  <c r="I49" i="3" l="1"/>
  <c r="I45" i="3"/>
  <c r="I48" i="3" s="1"/>
  <c r="I28" i="2"/>
  <c r="I33" i="2" s="1"/>
  <c r="I35" i="2" s="1"/>
  <c r="I36" i="2" s="1"/>
  <c r="I49" i="1"/>
  <c r="I24" i="1"/>
  <c r="G28" i="3"/>
  <c r="G29" i="3" s="1"/>
  <c r="H28" i="3"/>
  <c r="G50" i="3"/>
  <c r="H50" i="3"/>
  <c r="G44" i="3"/>
  <c r="H44" i="3"/>
  <c r="G37" i="3"/>
  <c r="H37" i="3"/>
  <c r="G17" i="3"/>
  <c r="H17" i="3"/>
  <c r="G37" i="2"/>
  <c r="H37" i="2"/>
  <c r="G32" i="2"/>
  <c r="H32" i="2"/>
  <c r="G27" i="2"/>
  <c r="H27" i="2"/>
  <c r="G14" i="2"/>
  <c r="H14" i="2"/>
  <c r="G7" i="2"/>
  <c r="H7" i="2"/>
  <c r="G50" i="1"/>
  <c r="H50" i="1"/>
  <c r="G45" i="1"/>
  <c r="H45" i="1"/>
  <c r="H49" i="1" s="1"/>
  <c r="G29" i="1"/>
  <c r="G37" i="1" s="1"/>
  <c r="H29" i="1"/>
  <c r="H37" i="1" s="1"/>
  <c r="G18" i="1"/>
  <c r="H18" i="1"/>
  <c r="G15" i="1"/>
  <c r="H15" i="1"/>
  <c r="G11" i="1"/>
  <c r="H11" i="1"/>
  <c r="G7" i="1"/>
  <c r="H7" i="1"/>
  <c r="G49" i="3" l="1"/>
  <c r="G45" i="3"/>
  <c r="G48" i="3" s="1"/>
  <c r="H29" i="3"/>
  <c r="H49" i="3" s="1"/>
  <c r="H28" i="2"/>
  <c r="H33" i="2" s="1"/>
  <c r="H35" i="2" s="1"/>
  <c r="H36" i="2" s="1"/>
  <c r="H47" i="1"/>
  <c r="H24" i="1"/>
  <c r="G28" i="2"/>
  <c r="G33" i="2" s="1"/>
  <c r="G35" i="2" s="1"/>
  <c r="G36" i="2" s="1"/>
  <c r="G47" i="1"/>
  <c r="G49" i="1"/>
  <c r="G24" i="1"/>
  <c r="C50" i="1"/>
  <c r="D50" i="1"/>
  <c r="E50" i="1"/>
  <c r="F50" i="1"/>
  <c r="B50" i="1"/>
  <c r="C37" i="2"/>
  <c r="D37" i="2"/>
  <c r="E37" i="2"/>
  <c r="F37" i="2"/>
  <c r="B37" i="2"/>
  <c r="C50" i="3"/>
  <c r="D50" i="3"/>
  <c r="E50" i="3"/>
  <c r="F50" i="3"/>
  <c r="B50" i="3"/>
  <c r="H45" i="3" l="1"/>
  <c r="H48" i="3" s="1"/>
  <c r="B27" i="2"/>
  <c r="B29" i="1"/>
  <c r="C45" i="1"/>
  <c r="C49" i="1" s="1"/>
  <c r="D45" i="1"/>
  <c r="D49" i="1" s="1"/>
  <c r="B28" i="3" l="1"/>
  <c r="C28" i="3"/>
  <c r="D28" i="3"/>
  <c r="C7" i="2" l="1"/>
  <c r="D7" i="2"/>
  <c r="E7" i="2"/>
  <c r="F7" i="2"/>
  <c r="F14" i="2" s="1"/>
  <c r="B7" i="2"/>
  <c r="F44" i="3"/>
  <c r="E44" i="3"/>
  <c r="D44" i="3"/>
  <c r="C44" i="3"/>
  <c r="B44" i="3"/>
  <c r="F37" i="3"/>
  <c r="E37" i="3"/>
  <c r="D37" i="3"/>
  <c r="C37" i="3"/>
  <c r="B37" i="3"/>
  <c r="F28" i="3"/>
  <c r="E28" i="3"/>
  <c r="F17" i="3"/>
  <c r="E17" i="3"/>
  <c r="D17" i="3"/>
  <c r="D29" i="3" s="1"/>
  <c r="C17" i="3"/>
  <c r="C29" i="3" s="1"/>
  <c r="C49" i="3" s="1"/>
  <c r="B17" i="3"/>
  <c r="B29" i="3" s="1"/>
  <c r="B49" i="3" s="1"/>
  <c r="F32" i="2"/>
  <c r="E32" i="2"/>
  <c r="D32" i="2"/>
  <c r="C32" i="2"/>
  <c r="B32" i="2"/>
  <c r="F27" i="2"/>
  <c r="E27" i="2"/>
  <c r="D27" i="2"/>
  <c r="C27" i="2"/>
  <c r="D6" i="4" l="1"/>
  <c r="D14" i="2"/>
  <c r="B6" i="4"/>
  <c r="B14" i="2"/>
  <c r="B28" i="2" s="1"/>
  <c r="C6" i="4"/>
  <c r="C14" i="2"/>
  <c r="C28" i="2" s="1"/>
  <c r="E6" i="4"/>
  <c r="E14" i="2"/>
  <c r="E28" i="2" s="1"/>
  <c r="D45" i="3"/>
  <c r="D48" i="3" s="1"/>
  <c r="B45" i="3"/>
  <c r="B48" i="3" s="1"/>
  <c r="C45" i="3"/>
  <c r="C48" i="3" s="1"/>
  <c r="F29" i="3"/>
  <c r="F45" i="3" s="1"/>
  <c r="F48" i="3" s="1"/>
  <c r="D49" i="3"/>
  <c r="D28" i="2"/>
  <c r="F28" i="2"/>
  <c r="F6" i="4"/>
  <c r="E29" i="3"/>
  <c r="B37" i="1"/>
  <c r="C29" i="1"/>
  <c r="C37" i="1" s="1"/>
  <c r="D29" i="1"/>
  <c r="D37" i="1" s="1"/>
  <c r="D47" i="1" s="1"/>
  <c r="E29" i="1"/>
  <c r="E37" i="1" s="1"/>
  <c r="B45" i="1"/>
  <c r="B49" i="1" s="1"/>
  <c r="E45" i="1"/>
  <c r="E49" i="1" s="1"/>
  <c r="B18" i="1"/>
  <c r="C18" i="1"/>
  <c r="D18" i="1"/>
  <c r="E18" i="1"/>
  <c r="B15" i="1"/>
  <c r="C15" i="1"/>
  <c r="D15" i="1"/>
  <c r="E15" i="1"/>
  <c r="B11" i="1"/>
  <c r="C11" i="1"/>
  <c r="D11" i="1"/>
  <c r="E11" i="1"/>
  <c r="B7" i="1"/>
  <c r="C7" i="1"/>
  <c r="D7" i="1"/>
  <c r="E7" i="1"/>
  <c r="F45" i="1"/>
  <c r="F49" i="1" s="1"/>
  <c r="F29" i="1"/>
  <c r="F37" i="1" s="1"/>
  <c r="F18" i="1"/>
  <c r="F15" i="1"/>
  <c r="F11" i="1"/>
  <c r="F7" i="1"/>
  <c r="C24" i="1" l="1"/>
  <c r="B33" i="2"/>
  <c r="B35" i="2" s="1"/>
  <c r="B36" i="2" s="1"/>
  <c r="B7" i="4"/>
  <c r="C7" i="4"/>
  <c r="C33" i="2"/>
  <c r="C35" i="2" s="1"/>
  <c r="C8" i="4" s="1"/>
  <c r="B47" i="1"/>
  <c r="C47" i="1"/>
  <c r="F49" i="3"/>
  <c r="E45" i="3"/>
  <c r="E48" i="3" s="1"/>
  <c r="E49" i="3"/>
  <c r="F33" i="2"/>
  <c r="F35" i="2" s="1"/>
  <c r="F7" i="4"/>
  <c r="D33" i="2"/>
  <c r="D35" i="2" s="1"/>
  <c r="D7" i="4"/>
  <c r="E33" i="2"/>
  <c r="E35" i="2" s="1"/>
  <c r="E7" i="4"/>
  <c r="F24" i="1"/>
  <c r="E47" i="1"/>
  <c r="F47" i="1"/>
  <c r="B24" i="1"/>
  <c r="D24" i="1"/>
  <c r="E24" i="1"/>
  <c r="B8" i="4" l="1"/>
  <c r="B10" i="4"/>
  <c r="C36" i="2"/>
  <c r="C10" i="4"/>
  <c r="F10" i="4"/>
  <c r="F9" i="4"/>
  <c r="E10" i="4"/>
  <c r="D8" i="4"/>
  <c r="D36" i="2"/>
  <c r="D10" i="4"/>
  <c r="E8" i="4"/>
  <c r="E36" i="2"/>
  <c r="F8" i="4"/>
  <c r="F36" i="2"/>
  <c r="C9" i="4"/>
  <c r="D9" i="4"/>
  <c r="B9" i="4"/>
  <c r="E9" i="4"/>
</calcChain>
</file>

<file path=xl/sharedStrings.xml><?xml version="1.0" encoding="utf-8"?>
<sst xmlns="http://schemas.openxmlformats.org/spreadsheetml/2006/main" count="150" uniqueCount="120">
  <si>
    <t>In hand( including foreign currenciies)</t>
  </si>
  <si>
    <t>Balance with Bangladesh bank &amp; its agents banks( including foreign curencies)</t>
  </si>
  <si>
    <t xml:space="preserve">In Bangladesh </t>
  </si>
  <si>
    <t>Outside Bangladesh</t>
  </si>
  <si>
    <t>Investments</t>
  </si>
  <si>
    <t>Governments</t>
  </si>
  <si>
    <t>Others</t>
  </si>
  <si>
    <t>loans .loans &amp; advances</t>
  </si>
  <si>
    <t>Bills purchased &amp; discounted</t>
  </si>
  <si>
    <t>Curretn deposits</t>
  </si>
  <si>
    <t>Bills payable</t>
  </si>
  <si>
    <t xml:space="preserve">Saving deposits </t>
  </si>
  <si>
    <t>Term deposits</t>
  </si>
  <si>
    <t>Bearer certificate of deposit</t>
  </si>
  <si>
    <t>Other deposits</t>
  </si>
  <si>
    <t xml:space="preserve">Paid up capital </t>
  </si>
  <si>
    <t>Statutotry reserve</t>
  </si>
  <si>
    <t>other reserve</t>
  </si>
  <si>
    <t>Reatined earning</t>
  </si>
  <si>
    <t>Retained earning balance</t>
  </si>
  <si>
    <t>Interst inicme leases ,loans &amp; advances</t>
  </si>
  <si>
    <t>interst expenses on borrowing ,deposits etc</t>
  </si>
  <si>
    <t>Investmnet income</t>
  </si>
  <si>
    <t>Commission ,exchange &amp; brokerage</t>
  </si>
  <si>
    <t>Other operating income</t>
  </si>
  <si>
    <t>Salary &amp; allownaces</t>
  </si>
  <si>
    <t>Rent ,taxes,insurance ,electricity etc</t>
  </si>
  <si>
    <t>Legal expenses</t>
  </si>
  <si>
    <t>Postage ,samp ,telecommunication</t>
  </si>
  <si>
    <t>Stationery ,printing ,advertisement etc</t>
  </si>
  <si>
    <t>Managing director's salary &amp; allowances</t>
  </si>
  <si>
    <t>Director's fees</t>
  </si>
  <si>
    <t>Audit fees</t>
  </si>
  <si>
    <t>Charges onloan losses</t>
  </si>
  <si>
    <t>Depreciation and repairs of companys assests</t>
  </si>
  <si>
    <t>Other operating ecpenses</t>
  </si>
  <si>
    <t>Provision for leases ,loans &amp; advances &amp; investments</t>
  </si>
  <si>
    <t>Other provison</t>
  </si>
  <si>
    <t>Interest receipts in cash</t>
  </si>
  <si>
    <t>Interst payment</t>
  </si>
  <si>
    <t>Dividend receipts</t>
  </si>
  <si>
    <t>Commssion ,Exchnage &amp; brokerage</t>
  </si>
  <si>
    <t>Received of laon previously written off</t>
  </si>
  <si>
    <t>Incoem taxes paid</t>
  </si>
  <si>
    <t>Receipts from other operaitng activiites</t>
  </si>
  <si>
    <t>Payments for other operating activiites</t>
  </si>
  <si>
    <t>Statutory deposit</t>
  </si>
  <si>
    <t>Trading securities</t>
  </si>
  <si>
    <t xml:space="preserve">Leases ,loans &amp; advances </t>
  </si>
  <si>
    <t>Other assest</t>
  </si>
  <si>
    <t>Deposit &amp; other acounts</t>
  </si>
  <si>
    <t>Other liabiliites on account of customers</t>
  </si>
  <si>
    <t>Trading liabiliites</t>
  </si>
  <si>
    <t xml:space="preserve">Other liabiliites </t>
  </si>
  <si>
    <t>Proceeds from sale of securitites</t>
  </si>
  <si>
    <t>Payments for purchase of securiities</t>
  </si>
  <si>
    <t>Purchase of fixed assest</t>
  </si>
  <si>
    <t>Proceeds form sale of fixed assests</t>
  </si>
  <si>
    <t>Payments against lease obligation</t>
  </si>
  <si>
    <t>Receipts o fborrowing from banks,other fiannciala instutions &amp; agents</t>
  </si>
  <si>
    <t>Repaymetn of borrowing from banks ,other fianncial institutions &amp; agents</t>
  </si>
  <si>
    <t xml:space="preserve">Receipts agianst issue of share capital </t>
  </si>
  <si>
    <t>Dividend paid in cash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</si>
  <si>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</si>
  <si>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</si>
  <si>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</si>
  <si>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</si>
  <si>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</si>
  <si>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</si>
  <si>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</si>
  <si>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GSP Finance Company (Bangladesh)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</si>
  <si>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</si>
  <si>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</si>
  <si>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</si>
  <si>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</si>
  <si>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</si>
  <si>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</si>
  <si>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</si>
  <si>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</si>
  <si>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</si>
  <si>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</si>
  <si>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</si>
  <si>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</si>
  <si>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</si>
  <si>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</si>
  <si>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</si>
  <si>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</si>
  <si>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</si>
  <si>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</si>
  <si>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</si>
  <si>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</si>
  <si>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</si>
  <si>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</si>
  <si>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</si>
  <si>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</si>
  <si>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</si>
  <si>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</si>
  <si>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</si>
  <si>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</si>
  <si>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</si>
  <si>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</si>
  <si>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</si>
  <si>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</si>
  <si>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</si>
  <si>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</si>
  <si>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</si>
  <si>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</si>
  <si>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</si>
  <si>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</si>
  <si>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</si>
  <si>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</si>
  <si>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</si>
  <si>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</si>
  <si>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</si>
  <si>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As at Quarter end</t>
  </si>
  <si>
    <t>Quarter 4</t>
  </si>
  <si>
    <t>Quarter 5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</si>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</sst>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 applyFill="1"/>
    <xf numFmtId="164" fontId="0" fillId="0" borderId="0" xfId="1" applyNumberFormat="1" applyFont="1" applyFill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1" applyNumberFormat="1" applyFont="1"/>
    <xf numFmtId="164" fontId="0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ill="1"/>
    <xf numFmtId="0" fontId="2" fillId="0" borderId="1" xfId="0" applyFont="1" applyBorder="1"/>
    <xf numFmtId="0" fontId="4" fillId="0" borderId="0" xfId="0" applyFont="1" applyBorder="1"/>
    <xf numFmtId="0" fontId="4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/>
    <xf numFmtId="43" fontId="0" fillId="0" borderId="0" xfId="1" applyNumberFormat="1" applyFont="1"/>
    <xf numFmtId="164" fontId="2" fillId="0" borderId="0" xfId="1" applyNumberFormat="1" applyFont="1" applyFill="1"/>
    <xf numFmtId="0" fontId="5" fillId="0" borderId="0" xfId="0" applyFont="1"/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pane xSplit="1" ySplit="5" topLeftCell="G33" activePane="bottomRight" state="frozen"/>
      <selection pane="topRight" activeCell="B1" sqref="B1"/>
      <selection pane="bottomLeft" activeCell="A4" sqref="A4"/>
      <selection pane="bottomRight" activeCell="I46" sqref="I46"/>
    </sheetView>
  </sheetViews>
  <sheetFormatPr defaultRowHeight="15" x14ac:dyDescent="0.25"/>
  <cols>
    <col min="1" max="1" width="36.5703125" customWidth="1"/>
    <col min="2" max="3" width="14.28515625" bestFit="1" customWidth="1"/>
    <col min="4" max="6" width="15.28515625" bestFit="1" customWidth="1"/>
    <col min="7" max="7" width="16.42578125" customWidth="1"/>
    <col min="8" max="8" width="14" customWidth="1"/>
    <col min="9" max="9" width="14.42578125" customWidth="1"/>
  </cols>
  <sheetData>
    <row r="1" spans="1:9" x14ac:dyDescent="0.25">
      <c r="A1" s="1" t="s">
        <v>70</v>
      </c>
    </row>
    <row r="2" spans="1:9" x14ac:dyDescent="0.25">
      <c r="A2" s="1" t="s">
        <v>117</v>
      </c>
      <c r="B2" s="11"/>
      <c r="C2" s="11"/>
      <c r="D2" s="11"/>
      <c r="E2" s="11"/>
      <c r="F2" s="11"/>
    </row>
    <row r="3" spans="1:9" x14ac:dyDescent="0.25">
      <c r="A3" t="s">
        <v>114</v>
      </c>
      <c r="F3" s="11"/>
    </row>
    <row r="4" spans="1:9" ht="18.75" x14ac:dyDescent="0.3">
      <c r="A4" s="25"/>
      <c r="B4" s="27" t="s">
        <v>68</v>
      </c>
      <c r="C4" s="27" t="s">
        <v>67</v>
      </c>
      <c r="D4" s="27" t="s">
        <v>69</v>
      </c>
      <c r="E4" s="27" t="s">
        <v>68</v>
      </c>
      <c r="F4" s="27" t="s">
        <v>67</v>
      </c>
      <c r="G4" s="27" t="s">
        <v>69</v>
      </c>
      <c r="H4" s="27" t="s">
        <v>68</v>
      </c>
      <c r="I4" s="27" t="s">
        <v>67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28">
        <v>43738</v>
      </c>
    </row>
    <row r="6" spans="1:9" x14ac:dyDescent="0.25">
      <c r="A6" s="21" t="s">
        <v>97</v>
      </c>
      <c r="B6" s="5"/>
      <c r="C6" s="5"/>
      <c r="D6" s="5"/>
      <c r="E6" s="5"/>
      <c r="F6" s="5"/>
    </row>
    <row r="7" spans="1:9" x14ac:dyDescent="0.25">
      <c r="A7" s="18" t="s">
        <v>98</v>
      </c>
      <c r="B7" s="6">
        <f t="shared" ref="B7:E7" si="0">SUM(B8:B9)</f>
        <v>63759267</v>
      </c>
      <c r="C7" s="6">
        <f t="shared" si="0"/>
        <v>56003293</v>
      </c>
      <c r="D7" s="6">
        <f t="shared" si="0"/>
        <v>65871896</v>
      </c>
      <c r="E7" s="6">
        <f t="shared" si="0"/>
        <v>47645210</v>
      </c>
      <c r="F7" s="6">
        <f>SUM(F8:F9)</f>
        <v>38516716</v>
      </c>
      <c r="G7" s="6">
        <f t="shared" ref="G7:I7" si="1">SUM(G8:G9)</f>
        <v>34633427</v>
      </c>
      <c r="H7" s="6">
        <f t="shared" si="1"/>
        <v>32420642</v>
      </c>
      <c r="I7" s="6">
        <f t="shared" si="1"/>
        <v>29346635</v>
      </c>
    </row>
    <row r="8" spans="1:9" x14ac:dyDescent="0.25">
      <c r="A8" t="s">
        <v>0</v>
      </c>
      <c r="B8" s="5">
        <v>416070</v>
      </c>
      <c r="C8" s="5">
        <v>245159</v>
      </c>
      <c r="D8" s="5">
        <v>914884</v>
      </c>
      <c r="E8" s="5">
        <v>1400920</v>
      </c>
      <c r="F8" s="5">
        <v>253449</v>
      </c>
      <c r="G8" s="29">
        <v>245177</v>
      </c>
      <c r="H8" s="5">
        <v>140269</v>
      </c>
      <c r="I8" s="5">
        <v>227565</v>
      </c>
    </row>
    <row r="9" spans="1:9" ht="45" x14ac:dyDescent="0.25">
      <c r="A9" s="3" t="s">
        <v>1</v>
      </c>
      <c r="B9" s="5">
        <v>63343197</v>
      </c>
      <c r="C9" s="5">
        <v>55758134</v>
      </c>
      <c r="D9" s="5">
        <v>64957012</v>
      </c>
      <c r="E9" s="5">
        <v>46244290</v>
      </c>
      <c r="F9" s="5">
        <v>38263267</v>
      </c>
      <c r="G9" s="5">
        <v>34388250</v>
      </c>
      <c r="H9" s="5">
        <v>32280373</v>
      </c>
      <c r="I9" s="5">
        <v>29119070</v>
      </c>
    </row>
    <row r="10" spans="1:9" x14ac:dyDescent="0.25">
      <c r="B10" s="5"/>
      <c r="C10" s="5"/>
      <c r="D10" s="5"/>
      <c r="E10" s="5"/>
      <c r="F10" s="5"/>
    </row>
    <row r="11" spans="1:9" x14ac:dyDescent="0.25">
      <c r="A11" s="22" t="s">
        <v>99</v>
      </c>
      <c r="B11" s="6">
        <f t="shared" ref="B11:E11" si="2">SUM(B12:B13)</f>
        <v>472368538</v>
      </c>
      <c r="C11" s="6">
        <f t="shared" si="2"/>
        <v>567891694</v>
      </c>
      <c r="D11" s="6">
        <f t="shared" si="2"/>
        <v>259315942</v>
      </c>
      <c r="E11" s="6">
        <f t="shared" si="2"/>
        <v>546548504</v>
      </c>
      <c r="F11" s="6">
        <f>SUM(F12:F13)</f>
        <v>544036553</v>
      </c>
      <c r="G11" s="6">
        <f t="shared" ref="G11:I11" si="3">SUM(G12:G13)</f>
        <v>353464763</v>
      </c>
      <c r="H11" s="6">
        <f t="shared" si="3"/>
        <v>382923528</v>
      </c>
      <c r="I11" s="6">
        <f t="shared" si="3"/>
        <v>361000130</v>
      </c>
    </row>
    <row r="12" spans="1:9" x14ac:dyDescent="0.25">
      <c r="A12" t="s">
        <v>2</v>
      </c>
      <c r="B12" s="5">
        <v>472368538</v>
      </c>
      <c r="C12" s="5">
        <v>567891694</v>
      </c>
      <c r="D12" s="5">
        <v>259315942</v>
      </c>
      <c r="E12" s="5">
        <v>546548504</v>
      </c>
      <c r="F12" s="5">
        <v>544036553</v>
      </c>
      <c r="G12" s="5">
        <v>353464763</v>
      </c>
      <c r="H12" s="5">
        <v>382923528</v>
      </c>
      <c r="I12" s="5">
        <v>361000130</v>
      </c>
    </row>
    <row r="13" spans="1:9" x14ac:dyDescent="0.25">
      <c r="A13" t="s">
        <v>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</row>
    <row r="14" spans="1:9" x14ac:dyDescent="0.25">
      <c r="A14" s="19" t="s">
        <v>100</v>
      </c>
      <c r="B14" s="5"/>
      <c r="C14" s="5"/>
      <c r="D14" s="5"/>
      <c r="E14" s="5"/>
      <c r="F14" s="5">
        <v>0</v>
      </c>
    </row>
    <row r="15" spans="1:9" x14ac:dyDescent="0.25">
      <c r="A15" s="19" t="s">
        <v>4</v>
      </c>
      <c r="B15" s="6">
        <f t="shared" ref="B15:E15" si="4">SUM(B16:B17)</f>
        <v>286463500</v>
      </c>
      <c r="C15" s="6">
        <f t="shared" si="4"/>
        <v>342932569</v>
      </c>
      <c r="D15" s="6">
        <f t="shared" si="4"/>
        <v>390069524</v>
      </c>
      <c r="E15" s="6">
        <f t="shared" si="4"/>
        <v>441444880</v>
      </c>
      <c r="F15" s="6">
        <f>SUM(F16:F17)</f>
        <v>495889513</v>
      </c>
      <c r="G15" s="6">
        <f t="shared" ref="G15:I15" si="5">SUM(G16:G17)</f>
        <v>536258020</v>
      </c>
      <c r="H15" s="6">
        <f t="shared" si="5"/>
        <v>509413922</v>
      </c>
      <c r="I15" s="6">
        <f t="shared" si="5"/>
        <v>495408209</v>
      </c>
    </row>
    <row r="16" spans="1:9" x14ac:dyDescent="0.25">
      <c r="A16" t="s">
        <v>5</v>
      </c>
      <c r="B16" s="5"/>
      <c r="C16" s="5">
        <v>0</v>
      </c>
      <c r="D16" s="5"/>
      <c r="E16" s="5"/>
      <c r="F16" s="5">
        <v>0</v>
      </c>
    </row>
    <row r="17" spans="1:9" x14ac:dyDescent="0.25">
      <c r="A17" t="s">
        <v>6</v>
      </c>
      <c r="B17" s="5">
        <v>286463500</v>
      </c>
      <c r="C17" s="5">
        <v>342932569</v>
      </c>
      <c r="D17" s="5">
        <v>390069524</v>
      </c>
      <c r="E17" s="5">
        <v>441444880</v>
      </c>
      <c r="F17" s="5">
        <v>495889513</v>
      </c>
      <c r="G17" s="5">
        <v>536258020</v>
      </c>
      <c r="H17" s="5">
        <v>509413922</v>
      </c>
      <c r="I17" s="5">
        <v>495408209</v>
      </c>
    </row>
    <row r="18" spans="1:9" x14ac:dyDescent="0.25">
      <c r="A18" s="19" t="s">
        <v>101</v>
      </c>
      <c r="B18" s="6">
        <f t="shared" ref="B18:E18" si="6">SUM(B19:B20)</f>
        <v>7272840750</v>
      </c>
      <c r="C18" s="6">
        <f t="shared" si="6"/>
        <v>7354754075</v>
      </c>
      <c r="D18" s="6">
        <f t="shared" si="6"/>
        <v>8314547994</v>
      </c>
      <c r="E18" s="6">
        <f t="shared" si="6"/>
        <v>8526907690</v>
      </c>
      <c r="F18" s="6">
        <f>SUM(F19:F20)</f>
        <v>8021392301</v>
      </c>
      <c r="G18" s="6">
        <f t="shared" ref="G18:I18" si="7">SUM(G19:G20)</f>
        <v>8052397352</v>
      </c>
      <c r="H18" s="6">
        <f t="shared" si="7"/>
        <v>7857253617</v>
      </c>
      <c r="I18" s="6">
        <f t="shared" si="7"/>
        <v>7840191148</v>
      </c>
    </row>
    <row r="19" spans="1:9" x14ac:dyDescent="0.25">
      <c r="A19" t="s">
        <v>7</v>
      </c>
      <c r="B19" s="5">
        <v>7272840750</v>
      </c>
      <c r="C19" s="5">
        <v>7354754075</v>
      </c>
      <c r="D19" s="5">
        <v>8314547994</v>
      </c>
      <c r="E19" s="5">
        <v>8526907690</v>
      </c>
      <c r="F19" s="5">
        <v>8021392301</v>
      </c>
      <c r="G19" s="5">
        <v>8052397352</v>
      </c>
      <c r="H19" s="5">
        <v>7857253617</v>
      </c>
      <c r="I19" s="5">
        <v>7840191148</v>
      </c>
    </row>
    <row r="20" spans="1:9" x14ac:dyDescent="0.25">
      <c r="A20" t="s">
        <v>8</v>
      </c>
      <c r="B20" s="5"/>
      <c r="C20" s="5"/>
      <c r="D20" s="5"/>
      <c r="E20" s="5"/>
      <c r="F20" s="5"/>
    </row>
    <row r="21" spans="1:9" x14ac:dyDescent="0.25">
      <c r="A21" s="18" t="s">
        <v>102</v>
      </c>
      <c r="B21" s="5">
        <v>971196106</v>
      </c>
      <c r="C21" s="5">
        <v>969457423</v>
      </c>
      <c r="D21" s="5">
        <v>967174459</v>
      </c>
      <c r="E21" s="5">
        <v>965338356</v>
      </c>
      <c r="F21" s="13">
        <v>964062562</v>
      </c>
      <c r="G21" s="13">
        <v>964786209</v>
      </c>
      <c r="H21" s="13">
        <v>965335237</v>
      </c>
      <c r="I21" s="13">
        <v>963991905</v>
      </c>
    </row>
    <row r="22" spans="1:9" x14ac:dyDescent="0.25">
      <c r="A22" s="18" t="s">
        <v>103</v>
      </c>
      <c r="B22" s="5">
        <v>144595241</v>
      </c>
      <c r="C22" s="5">
        <v>133257557</v>
      </c>
      <c r="D22" s="5">
        <v>128240376</v>
      </c>
      <c r="E22" s="5">
        <v>166381153</v>
      </c>
      <c r="F22" s="13">
        <v>196612839</v>
      </c>
      <c r="G22" s="13">
        <v>130783608</v>
      </c>
      <c r="H22" s="13">
        <v>136714462</v>
      </c>
      <c r="I22" s="29">
        <v>136086853</v>
      </c>
    </row>
    <row r="23" spans="1:9" x14ac:dyDescent="0.25">
      <c r="A23" s="18" t="s">
        <v>104</v>
      </c>
      <c r="B23" s="5">
        <v>0</v>
      </c>
      <c r="C23" s="5"/>
      <c r="D23" s="5">
        <v>0</v>
      </c>
      <c r="E23" s="5">
        <v>0</v>
      </c>
      <c r="F23" s="5">
        <v>0</v>
      </c>
    </row>
    <row r="24" spans="1:9" x14ac:dyDescent="0.25">
      <c r="A24" s="1"/>
      <c r="B24" s="6">
        <f t="shared" ref="B24:E24" si="8">B7+B11+B15+B18+B21+B22</f>
        <v>9211223402</v>
      </c>
      <c r="C24" s="6">
        <f>C7+C11+C15+C18+C21+C22</f>
        <v>9424296611</v>
      </c>
      <c r="D24" s="6">
        <f t="shared" si="8"/>
        <v>10125220191</v>
      </c>
      <c r="E24" s="6">
        <f t="shared" si="8"/>
        <v>10694265793</v>
      </c>
      <c r="F24" s="6">
        <f>F7+F11+F15+F18+F21+F22</f>
        <v>10260510484</v>
      </c>
      <c r="G24" s="6">
        <f t="shared" ref="G24:I24" si="9">G7+G11+G15+G18+G21+G22</f>
        <v>10072323379</v>
      </c>
      <c r="H24" s="6">
        <f t="shared" si="9"/>
        <v>9884061408</v>
      </c>
      <c r="I24" s="6">
        <f t="shared" si="9"/>
        <v>9826024880</v>
      </c>
    </row>
    <row r="25" spans="1:9" x14ac:dyDescent="0.25">
      <c r="B25" s="5"/>
      <c r="C25" s="5"/>
      <c r="D25" s="5"/>
      <c r="E25" s="5"/>
      <c r="F25" s="5"/>
    </row>
    <row r="26" spans="1:9" x14ac:dyDescent="0.25">
      <c r="A26" s="21" t="s">
        <v>105</v>
      </c>
      <c r="B26" s="5"/>
      <c r="C26" s="5"/>
      <c r="D26" s="5"/>
      <c r="E26" s="5"/>
      <c r="F26" s="5"/>
    </row>
    <row r="27" spans="1:9" x14ac:dyDescent="0.25">
      <c r="A27" s="19" t="s">
        <v>106</v>
      </c>
      <c r="B27" s="5"/>
      <c r="C27" s="5"/>
      <c r="D27" s="5"/>
      <c r="E27" s="5"/>
      <c r="F27" s="5"/>
    </row>
    <row r="28" spans="1:9" x14ac:dyDescent="0.25">
      <c r="A28" s="19" t="s">
        <v>107</v>
      </c>
      <c r="B28" s="5">
        <v>1689405625</v>
      </c>
      <c r="C28" s="5">
        <v>1518579236</v>
      </c>
      <c r="D28" s="5">
        <v>2193644218</v>
      </c>
      <c r="E28" s="5">
        <v>2218693601</v>
      </c>
      <c r="F28" s="5">
        <v>2030872082</v>
      </c>
      <c r="G28" s="5">
        <v>1987819672</v>
      </c>
      <c r="H28" s="5">
        <v>2173893319</v>
      </c>
      <c r="I28" s="29">
        <v>2174706638</v>
      </c>
    </row>
    <row r="29" spans="1:9" x14ac:dyDescent="0.25">
      <c r="A29" s="19" t="s">
        <v>108</v>
      </c>
      <c r="B29" s="6">
        <f>SUM(B30:B35)</f>
        <v>3717520649</v>
      </c>
      <c r="C29" s="6">
        <f t="shared" ref="C29:E29" si="10">SUM(C30:C35)</f>
        <v>3849869626</v>
      </c>
      <c r="D29" s="6">
        <f t="shared" si="10"/>
        <v>3502791752</v>
      </c>
      <c r="E29" s="6">
        <f t="shared" si="10"/>
        <v>4010025176</v>
      </c>
      <c r="F29" s="6">
        <f>SUM(F30:F35)</f>
        <v>3747768056</v>
      </c>
      <c r="G29" s="6">
        <f t="shared" ref="G29:I29" si="11">SUM(G30:G35)</f>
        <v>3298055999</v>
      </c>
      <c r="H29" s="6">
        <f t="shared" si="11"/>
        <v>3064469723</v>
      </c>
      <c r="I29" s="6">
        <f t="shared" si="11"/>
        <v>2886328811</v>
      </c>
    </row>
    <row r="30" spans="1:9" x14ac:dyDescent="0.25">
      <c r="A30" t="s">
        <v>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</row>
    <row r="31" spans="1:9" x14ac:dyDescent="0.25">
      <c r="A31" s="4" t="s">
        <v>10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</row>
    <row r="32" spans="1:9" x14ac:dyDescent="0.25">
      <c r="A32" s="4" t="s">
        <v>11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</row>
    <row r="33" spans="1:9" x14ac:dyDescent="0.25">
      <c r="A33" s="4" t="s">
        <v>12</v>
      </c>
      <c r="B33" s="5"/>
      <c r="C33" s="5"/>
      <c r="D33" s="5"/>
      <c r="E33" s="5"/>
      <c r="F33" s="5"/>
      <c r="G33">
        <v>3298055999</v>
      </c>
      <c r="H33">
        <v>3064469723</v>
      </c>
      <c r="I33" s="29">
        <v>2886328811</v>
      </c>
    </row>
    <row r="34" spans="1:9" x14ac:dyDescent="0.25">
      <c r="A34" s="4" t="s">
        <v>13</v>
      </c>
      <c r="B34" s="5">
        <v>3717520649</v>
      </c>
      <c r="C34" s="5">
        <v>3849869626</v>
      </c>
      <c r="D34" s="5">
        <v>3502791752</v>
      </c>
      <c r="E34" s="5">
        <v>4010025176</v>
      </c>
      <c r="F34" s="5">
        <v>3747768056</v>
      </c>
    </row>
    <row r="35" spans="1:9" x14ac:dyDescent="0.25">
      <c r="A35" s="4" t="s">
        <v>14</v>
      </c>
      <c r="B35" s="5"/>
      <c r="C35" s="5"/>
      <c r="D35" s="5"/>
      <c r="E35" s="5"/>
      <c r="F35" s="5"/>
    </row>
    <row r="36" spans="1:9" x14ac:dyDescent="0.25">
      <c r="A36" s="19" t="s">
        <v>109</v>
      </c>
      <c r="B36" s="5">
        <v>1347257406</v>
      </c>
      <c r="C36" s="5">
        <v>1524657611</v>
      </c>
      <c r="D36" s="5">
        <v>1731651876</v>
      </c>
      <c r="E36" s="5">
        <v>1709115794</v>
      </c>
      <c r="F36" s="5">
        <v>1659828041</v>
      </c>
      <c r="G36" s="5">
        <v>1786021234</v>
      </c>
      <c r="H36" s="5">
        <v>1820204506</v>
      </c>
      <c r="I36" s="5">
        <v>1881620119</v>
      </c>
    </row>
    <row r="37" spans="1:9" x14ac:dyDescent="0.25">
      <c r="A37" s="1"/>
      <c r="B37" s="6">
        <f t="shared" ref="B37:E37" si="12">B28+B29+B36</f>
        <v>6754183680</v>
      </c>
      <c r="C37" s="6">
        <f t="shared" si="12"/>
        <v>6893106473</v>
      </c>
      <c r="D37" s="6">
        <f t="shared" si="12"/>
        <v>7428087846</v>
      </c>
      <c r="E37" s="6">
        <f t="shared" si="12"/>
        <v>7937834571</v>
      </c>
      <c r="F37" s="6">
        <f>F28+F29+F36</f>
        <v>7438468179</v>
      </c>
      <c r="G37" s="6">
        <f t="shared" ref="G37:I37" si="13">G28+G29+G36</f>
        <v>7071896905</v>
      </c>
      <c r="H37" s="6">
        <f t="shared" si="13"/>
        <v>7058567548</v>
      </c>
      <c r="I37" s="6">
        <f t="shared" si="13"/>
        <v>6942655568</v>
      </c>
    </row>
    <row r="38" spans="1:9" x14ac:dyDescent="0.25">
      <c r="B38" s="5"/>
      <c r="C38" s="5"/>
      <c r="D38" s="5"/>
      <c r="E38" s="5"/>
      <c r="F38" s="5"/>
    </row>
    <row r="39" spans="1:9" x14ac:dyDescent="0.25">
      <c r="A39" s="19" t="s">
        <v>110</v>
      </c>
      <c r="B39" s="5"/>
      <c r="C39" s="5"/>
      <c r="D39" s="5"/>
      <c r="E39" s="5"/>
      <c r="F39" s="5"/>
    </row>
    <row r="40" spans="1:9" x14ac:dyDescent="0.25">
      <c r="A40" t="s">
        <v>15</v>
      </c>
      <c r="B40" s="5">
        <v>1046326950</v>
      </c>
      <c r="C40" s="5">
        <v>1046326950</v>
      </c>
      <c r="D40" s="5">
        <v>1292213780</v>
      </c>
      <c r="E40" s="5">
        <v>1292213780</v>
      </c>
      <c r="F40" s="5">
        <v>1292213780</v>
      </c>
      <c r="G40" s="5">
        <v>1292213780</v>
      </c>
      <c r="H40" s="5">
        <v>1292213780</v>
      </c>
      <c r="I40" s="5">
        <v>1292213780</v>
      </c>
    </row>
    <row r="41" spans="1:9" x14ac:dyDescent="0.25">
      <c r="A41" t="s">
        <v>16</v>
      </c>
      <c r="B41" s="5">
        <v>344863554</v>
      </c>
      <c r="C41" s="5">
        <v>361393081</v>
      </c>
      <c r="D41" s="5">
        <v>391138839</v>
      </c>
      <c r="E41" s="5">
        <v>401285386</v>
      </c>
      <c r="F41" s="5">
        <v>413048863</v>
      </c>
      <c r="G41" s="5">
        <v>448347873</v>
      </c>
      <c r="H41" s="5">
        <v>457833946</v>
      </c>
      <c r="I41" s="5">
        <v>468379265</v>
      </c>
    </row>
    <row r="42" spans="1:9" x14ac:dyDescent="0.25">
      <c r="A42" t="s">
        <v>17</v>
      </c>
      <c r="B42" s="5">
        <v>916689624</v>
      </c>
      <c r="C42" s="5">
        <v>916689624</v>
      </c>
      <c r="D42" s="5">
        <v>916689624</v>
      </c>
      <c r="E42" s="5">
        <v>916689624</v>
      </c>
      <c r="F42" s="5">
        <v>916689624</v>
      </c>
      <c r="G42" s="5">
        <v>916689624</v>
      </c>
      <c r="H42" s="5">
        <v>916689624</v>
      </c>
      <c r="I42" s="5">
        <v>916689624</v>
      </c>
    </row>
    <row r="43" spans="1:9" x14ac:dyDescent="0.25">
      <c r="A43" t="s">
        <v>18</v>
      </c>
      <c r="B43" s="5"/>
      <c r="C43" s="5">
        <v>206780440</v>
      </c>
      <c r="D43" s="5">
        <v>97090056</v>
      </c>
      <c r="E43" s="5">
        <v>146242385</v>
      </c>
      <c r="F43" s="5">
        <v>200089990</v>
      </c>
      <c r="H43" s="5">
        <v>158756461</v>
      </c>
      <c r="I43" s="5">
        <v>206086603</v>
      </c>
    </row>
    <row r="44" spans="1:9" x14ac:dyDescent="0.25">
      <c r="A44" t="s">
        <v>19</v>
      </c>
      <c r="B44" s="5">
        <v>149159550</v>
      </c>
      <c r="C44" s="6"/>
      <c r="D44" s="5"/>
      <c r="E44" s="5"/>
      <c r="F44" s="5"/>
      <c r="G44" s="5">
        <v>343175149</v>
      </c>
    </row>
    <row r="45" spans="1:9" x14ac:dyDescent="0.25">
      <c r="A45" s="3"/>
      <c r="B45" s="6">
        <f t="shared" ref="B45:E45" si="14">SUM(B40:B44)</f>
        <v>2457039678</v>
      </c>
      <c r="C45" s="6">
        <f t="shared" si="14"/>
        <v>2531190095</v>
      </c>
      <c r="D45" s="6">
        <f t="shared" si="14"/>
        <v>2697132299</v>
      </c>
      <c r="E45" s="6">
        <f t="shared" si="14"/>
        <v>2756431175</v>
      </c>
      <c r="F45" s="6">
        <f>SUM(F40:F44)</f>
        <v>2822042257</v>
      </c>
      <c r="G45" s="6">
        <f t="shared" ref="G45:H45" si="15">SUM(G40:G44)</f>
        <v>3000426426</v>
      </c>
      <c r="H45" s="6">
        <f t="shared" si="15"/>
        <v>2825493811</v>
      </c>
      <c r="I45" s="6">
        <f>SUM(I40:I44)</f>
        <v>2883369272</v>
      </c>
    </row>
    <row r="46" spans="1:9" x14ac:dyDescent="0.25">
      <c r="A46" s="19" t="s">
        <v>111</v>
      </c>
      <c r="B46" s="5">
        <v>44</v>
      </c>
      <c r="C46" s="5">
        <v>43</v>
      </c>
      <c r="D46" s="5">
        <v>46</v>
      </c>
      <c r="E46" s="5">
        <v>47</v>
      </c>
      <c r="F46" s="5">
        <v>48</v>
      </c>
      <c r="G46" s="5">
        <v>48</v>
      </c>
      <c r="H46" s="5">
        <v>49</v>
      </c>
      <c r="I46" s="5">
        <v>50</v>
      </c>
    </row>
    <row r="47" spans="1:9" x14ac:dyDescent="0.25">
      <c r="A47" s="1"/>
      <c r="B47" s="6">
        <f>B37+B45+B46</f>
        <v>9211223402</v>
      </c>
      <c r="C47" s="6">
        <f t="shared" ref="C47:E47" si="16">C37+C45+C46</f>
        <v>9424296611</v>
      </c>
      <c r="D47" s="6">
        <f>D37+C44+D46</f>
        <v>7428087892</v>
      </c>
      <c r="E47" s="6">
        <f t="shared" si="16"/>
        <v>10694265793</v>
      </c>
      <c r="F47" s="6">
        <f>F37+F45+F46</f>
        <v>10260510484</v>
      </c>
      <c r="G47" s="6">
        <f t="shared" ref="G47:H47" si="17">G37+G45+G46</f>
        <v>10072323379</v>
      </c>
      <c r="H47" s="6">
        <f t="shared" si="17"/>
        <v>9884061408</v>
      </c>
      <c r="I47" s="6">
        <f>I37+I45+I46</f>
        <v>9826024890</v>
      </c>
    </row>
    <row r="48" spans="1:9" x14ac:dyDescent="0.25">
      <c r="B48" s="5"/>
      <c r="C48" s="5"/>
      <c r="D48" s="5"/>
      <c r="E48" s="5"/>
      <c r="F48" s="5"/>
    </row>
    <row r="49" spans="1:9" x14ac:dyDescent="0.25">
      <c r="A49" s="17" t="s">
        <v>112</v>
      </c>
      <c r="B49" s="23">
        <f>B45/B50</f>
        <v>23.482523106185884</v>
      </c>
      <c r="C49" s="23">
        <f t="shared" ref="C49:I49" si="18">C45/C50</f>
        <v>24.191196594907549</v>
      </c>
      <c r="D49" s="23">
        <f t="shared" si="18"/>
        <v>20.872183385940986</v>
      </c>
      <c r="E49" s="23">
        <f t="shared" si="18"/>
        <v>21.331077083855273</v>
      </c>
      <c r="F49" s="23">
        <f t="shared" si="18"/>
        <v>21.838818782755901</v>
      </c>
      <c r="G49" s="23">
        <f t="shared" si="18"/>
        <v>23.219272789367714</v>
      </c>
      <c r="H49" s="23">
        <f t="shared" si="18"/>
        <v>21.865529177378065</v>
      </c>
      <c r="I49" s="23">
        <f t="shared" si="18"/>
        <v>22.313407553972997</v>
      </c>
    </row>
    <row r="50" spans="1:9" x14ac:dyDescent="0.25">
      <c r="A50" s="17" t="s">
        <v>113</v>
      </c>
      <c r="B50" s="24">
        <f>B40/10</f>
        <v>104632695</v>
      </c>
      <c r="C50" s="24">
        <f t="shared" ref="C50:I50" si="19">C40/10</f>
        <v>104632695</v>
      </c>
      <c r="D50" s="24">
        <f t="shared" si="19"/>
        <v>129221378</v>
      </c>
      <c r="E50" s="24">
        <f t="shared" si="19"/>
        <v>129221378</v>
      </c>
      <c r="F50" s="24">
        <f t="shared" si="19"/>
        <v>129221378</v>
      </c>
      <c r="G50" s="24">
        <f t="shared" si="19"/>
        <v>129221378</v>
      </c>
      <c r="H50" s="24">
        <f t="shared" si="19"/>
        <v>129221378</v>
      </c>
      <c r="I50" s="24">
        <f t="shared" si="19"/>
        <v>129221378</v>
      </c>
    </row>
    <row r="51" spans="1:9" x14ac:dyDescent="0.25">
      <c r="B51" s="5"/>
      <c r="C51" s="5"/>
      <c r="D51" s="5"/>
      <c r="E51" s="5"/>
      <c r="F51" s="5"/>
    </row>
    <row r="52" spans="1:9" x14ac:dyDescent="0.25">
      <c r="B52" s="5"/>
      <c r="C52" s="5"/>
      <c r="D52" s="5"/>
      <c r="E52" s="5"/>
      <c r="F52" s="5"/>
    </row>
    <row r="53" spans="1:9" x14ac:dyDescent="0.25">
      <c r="B53" s="5"/>
      <c r="C53" s="5"/>
      <c r="D53" s="5"/>
      <c r="E53" s="5"/>
      <c r="F53" s="5"/>
    </row>
    <row r="54" spans="1:9" x14ac:dyDescent="0.25">
      <c r="A54" s="1"/>
      <c r="B54" s="6"/>
      <c r="C54" s="6"/>
      <c r="D54" s="6"/>
      <c r="E54" s="6"/>
      <c r="F54" s="6"/>
    </row>
    <row r="55" spans="1:9" x14ac:dyDescent="0.25">
      <c r="B55" s="5"/>
      <c r="C55" s="5"/>
      <c r="D55" s="5"/>
      <c r="E55" s="5"/>
      <c r="F55" s="5"/>
    </row>
    <row r="56" spans="1:9" x14ac:dyDescent="0.25">
      <c r="B56" s="5"/>
      <c r="C56" s="5"/>
      <c r="D56" s="5"/>
      <c r="E56" s="5"/>
      <c r="F56" s="5"/>
    </row>
    <row r="57" spans="1:9" x14ac:dyDescent="0.25">
      <c r="B57" s="5"/>
      <c r="C57" s="5"/>
      <c r="D57" s="5"/>
      <c r="E57" s="5"/>
      <c r="F57" s="5"/>
    </row>
    <row r="58" spans="1:9" x14ac:dyDescent="0.25">
      <c r="A58" s="1"/>
      <c r="B58" s="6"/>
      <c r="C58" s="6"/>
      <c r="D58" s="6"/>
      <c r="E58" s="6"/>
      <c r="F58" s="6"/>
    </row>
    <row r="59" spans="1:9" x14ac:dyDescent="0.25">
      <c r="B59" s="5"/>
      <c r="C59" s="5"/>
      <c r="D59" s="5"/>
      <c r="E59" s="5"/>
      <c r="F59" s="5"/>
    </row>
    <row r="60" spans="1:9" x14ac:dyDescent="0.25">
      <c r="B60" s="5"/>
      <c r="C60" s="5"/>
      <c r="D60" s="5"/>
      <c r="E60" s="5"/>
      <c r="F60" s="5"/>
    </row>
    <row r="61" spans="1:9" x14ac:dyDescent="0.25">
      <c r="B61" s="5"/>
      <c r="C61" s="5"/>
      <c r="D61" s="5"/>
      <c r="E61" s="5"/>
      <c r="F61" s="5"/>
    </row>
    <row r="62" spans="1:9" x14ac:dyDescent="0.25">
      <c r="B62" s="5"/>
      <c r="C62" s="5"/>
      <c r="D62" s="5"/>
      <c r="E62" s="5"/>
      <c r="F62" s="5"/>
    </row>
    <row r="63" spans="1:9" x14ac:dyDescent="0.25">
      <c r="B63" s="5"/>
      <c r="C63" s="5"/>
      <c r="D63" s="5"/>
      <c r="E63" s="5"/>
      <c r="F63" s="5"/>
    </row>
    <row r="64" spans="1:9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B68" s="5"/>
      <c r="C68" s="5"/>
      <c r="D68" s="5"/>
      <c r="E68" s="5"/>
      <c r="F68" s="5"/>
    </row>
    <row r="69" spans="1:6" x14ac:dyDescent="0.25">
      <c r="B69" s="5"/>
      <c r="C69" s="5"/>
      <c r="D69" s="5"/>
      <c r="E69" s="5"/>
      <c r="F69" s="5"/>
    </row>
    <row r="70" spans="1:6" x14ac:dyDescent="0.25">
      <c r="A70" s="1"/>
      <c r="B70" s="6"/>
      <c r="C70" s="6"/>
      <c r="D70" s="6"/>
      <c r="E70" s="6"/>
      <c r="F70" s="6"/>
    </row>
    <row r="71" spans="1:6" x14ac:dyDescent="0.25">
      <c r="A71" s="1"/>
      <c r="B71" s="6"/>
      <c r="C71" s="6"/>
      <c r="D71" s="6"/>
      <c r="E71" s="6"/>
      <c r="F71" s="6"/>
    </row>
    <row r="72" spans="1:6" x14ac:dyDescent="0.25">
      <c r="B72" s="5"/>
      <c r="C72" s="5"/>
      <c r="D72" s="5"/>
      <c r="E72" s="5"/>
      <c r="F72" s="5"/>
    </row>
    <row r="73" spans="1:6" x14ac:dyDescent="0.25">
      <c r="B73" s="5"/>
      <c r="C73" s="5"/>
      <c r="D73" s="5"/>
      <c r="E73" s="5"/>
      <c r="F73" s="5"/>
    </row>
    <row r="74" spans="1:6" x14ac:dyDescent="0.25">
      <c r="A74" s="1"/>
      <c r="B74" s="6"/>
      <c r="C74" s="6"/>
      <c r="D74" s="6"/>
      <c r="E74" s="6"/>
      <c r="F74" s="6"/>
    </row>
    <row r="75" spans="1:6" x14ac:dyDescent="0.25">
      <c r="A75" s="1"/>
      <c r="B75" s="6"/>
      <c r="C75" s="6"/>
      <c r="D75" s="6"/>
      <c r="E75" s="6"/>
      <c r="F75" s="6"/>
    </row>
    <row r="76" spans="1:6" x14ac:dyDescent="0.25">
      <c r="A76" s="4"/>
      <c r="B76" s="5"/>
      <c r="C76" s="5"/>
      <c r="D76" s="5"/>
      <c r="E76" s="5"/>
      <c r="F76" s="5"/>
    </row>
    <row r="77" spans="1:6" x14ac:dyDescent="0.25">
      <c r="A77" s="1"/>
      <c r="B77" s="6"/>
      <c r="C77" s="6"/>
      <c r="D77" s="6"/>
      <c r="E77" s="6"/>
      <c r="F77" s="6"/>
    </row>
    <row r="78" spans="1:6" x14ac:dyDescent="0.25">
      <c r="B78" s="5"/>
      <c r="C78" s="5"/>
      <c r="D78" s="5"/>
      <c r="E78" s="5"/>
      <c r="F78" s="5"/>
    </row>
    <row r="79" spans="1:6" ht="15.75" x14ac:dyDescent="0.25">
      <c r="A79" s="7"/>
      <c r="B79" s="8"/>
      <c r="C79" s="8"/>
      <c r="D79" s="8"/>
      <c r="E79" s="8"/>
      <c r="F79" s="8"/>
    </row>
    <row r="80" spans="1:6" x14ac:dyDescent="0.25">
      <c r="B80" s="5"/>
      <c r="C80" s="5"/>
      <c r="D80" s="5"/>
      <c r="E80" s="5"/>
      <c r="F80" s="5"/>
    </row>
    <row r="81" spans="1:6" x14ac:dyDescent="0.25">
      <c r="A81" s="1"/>
      <c r="B81" s="5"/>
      <c r="C81" s="5"/>
      <c r="D81" s="5"/>
      <c r="E81" s="5"/>
      <c r="F81" s="5"/>
    </row>
    <row r="82" spans="1:6" x14ac:dyDescent="0.25">
      <c r="B82" s="5"/>
      <c r="C82" s="5"/>
      <c r="D82" s="5"/>
      <c r="E82" s="5"/>
      <c r="F82" s="5"/>
    </row>
    <row r="83" spans="1:6" x14ac:dyDescent="0.25">
      <c r="A83" s="1"/>
      <c r="B83" s="5"/>
      <c r="C83" s="5"/>
      <c r="D83" s="5"/>
      <c r="E83" s="5"/>
      <c r="F83" s="5"/>
    </row>
    <row r="84" spans="1:6" x14ac:dyDescent="0.25">
      <c r="B84" s="5"/>
      <c r="C84" s="5"/>
      <c r="D84" s="5"/>
      <c r="E84" s="5"/>
      <c r="F84" s="5"/>
    </row>
    <row r="85" spans="1:6" x14ac:dyDescent="0.25">
      <c r="A85" s="1"/>
      <c r="B85" s="5"/>
      <c r="C85" s="5"/>
      <c r="D85" s="5"/>
      <c r="E85" s="5"/>
      <c r="F85" s="5"/>
    </row>
    <row r="86" spans="1:6" x14ac:dyDescent="0.25">
      <c r="B86" s="5"/>
      <c r="C86" s="5"/>
      <c r="D86" s="5"/>
      <c r="E86" s="5"/>
      <c r="F86" s="5"/>
    </row>
    <row r="87" spans="1:6" x14ac:dyDescent="0.25">
      <c r="A87" s="1"/>
      <c r="B87" s="5"/>
      <c r="C87" s="5"/>
      <c r="D87" s="5"/>
      <c r="E87" s="5"/>
      <c r="F87" s="5"/>
    </row>
    <row r="88" spans="1:6" x14ac:dyDescent="0.25">
      <c r="B88" s="5"/>
      <c r="C88" s="5"/>
      <c r="D88" s="5"/>
      <c r="E88" s="5"/>
      <c r="F88" s="5"/>
    </row>
    <row r="89" spans="1:6" x14ac:dyDescent="0.25">
      <c r="A89" s="4"/>
      <c r="B89" s="5"/>
      <c r="C89" s="5"/>
      <c r="D89" s="5"/>
      <c r="E89" s="5"/>
      <c r="F89" s="5"/>
    </row>
    <row r="90" spans="1:6" x14ac:dyDescent="0.25">
      <c r="A90" s="1"/>
      <c r="B90" s="5"/>
      <c r="C90" s="5"/>
      <c r="D90" s="5"/>
      <c r="E90" s="5"/>
      <c r="F90" s="5"/>
    </row>
    <row r="91" spans="1:6" x14ac:dyDescent="0.25">
      <c r="A91" s="1"/>
      <c r="B91" s="6"/>
      <c r="C91" s="6"/>
      <c r="D91" s="6"/>
      <c r="E91" s="6"/>
      <c r="F91" s="6"/>
    </row>
    <row r="92" spans="1:6" x14ac:dyDescent="0.25">
      <c r="B92" s="5"/>
      <c r="C92" s="5"/>
      <c r="D92" s="5"/>
      <c r="E92" s="5"/>
      <c r="F92" s="5"/>
    </row>
    <row r="93" spans="1:6" x14ac:dyDescent="0.25">
      <c r="A93" s="1"/>
      <c r="B93" s="5"/>
      <c r="C93" s="5"/>
      <c r="D93" s="5"/>
      <c r="E93" s="5"/>
      <c r="F93" s="5"/>
    </row>
    <row r="94" spans="1:6" x14ac:dyDescent="0.25"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B96" s="5"/>
      <c r="C96" s="5"/>
      <c r="D96" s="5"/>
      <c r="E96" s="5"/>
      <c r="F96" s="5"/>
    </row>
    <row r="97" spans="1:6" x14ac:dyDescent="0.25">
      <c r="B97" s="5"/>
      <c r="C97" s="5"/>
      <c r="D97" s="5"/>
      <c r="E97" s="5"/>
      <c r="F97" s="5"/>
    </row>
    <row r="98" spans="1:6" x14ac:dyDescent="0.25">
      <c r="B98" s="5"/>
      <c r="C98" s="5"/>
      <c r="D98" s="5"/>
      <c r="E98" s="5"/>
      <c r="F98" s="5"/>
    </row>
    <row r="99" spans="1:6" x14ac:dyDescent="0.25">
      <c r="B99" s="5"/>
      <c r="C99" s="5"/>
      <c r="D99" s="5"/>
      <c r="E99" s="5"/>
      <c r="F99" s="5"/>
    </row>
    <row r="100" spans="1:6" x14ac:dyDescent="0.25">
      <c r="B100" s="5"/>
      <c r="C100" s="5"/>
      <c r="D100" s="5"/>
      <c r="E100" s="5"/>
      <c r="F100" s="5"/>
    </row>
    <row r="101" spans="1:6" x14ac:dyDescent="0.25">
      <c r="B101" s="5"/>
      <c r="C101" s="5"/>
      <c r="D101" s="5"/>
      <c r="E101" s="5"/>
      <c r="F101" s="5"/>
    </row>
    <row r="102" spans="1:6" x14ac:dyDescent="0.25">
      <c r="B102" s="5"/>
      <c r="C102" s="5"/>
      <c r="D102" s="5"/>
      <c r="E102" s="6"/>
      <c r="F102" s="5"/>
    </row>
    <row r="103" spans="1:6" x14ac:dyDescent="0.25">
      <c r="A103" s="1"/>
      <c r="B103" s="6"/>
      <c r="C103" s="6"/>
      <c r="D103" s="6"/>
      <c r="E103" s="6"/>
      <c r="F103" s="6"/>
    </row>
    <row r="104" spans="1:6" x14ac:dyDescent="0.25">
      <c r="B104" s="5"/>
      <c r="C104" s="5"/>
      <c r="D104" s="5"/>
      <c r="E104" s="5"/>
      <c r="F104" s="5"/>
    </row>
    <row r="105" spans="1:6" x14ac:dyDescent="0.25">
      <c r="A105" s="1"/>
      <c r="B105" s="5"/>
      <c r="C105" s="5"/>
      <c r="D105" s="5"/>
      <c r="E105" s="5"/>
      <c r="F105" s="5"/>
    </row>
    <row r="106" spans="1:6" x14ac:dyDescent="0.25">
      <c r="B106" s="5"/>
      <c r="C106" s="5"/>
      <c r="D106" s="5"/>
      <c r="E106" s="5"/>
      <c r="F106" s="5"/>
    </row>
    <row r="107" spans="1:6" x14ac:dyDescent="0.25">
      <c r="B107" s="5"/>
      <c r="C107" s="5"/>
      <c r="D107" s="5"/>
      <c r="E107" s="5"/>
      <c r="F107" s="5"/>
    </row>
    <row r="108" spans="1:6" x14ac:dyDescent="0.25">
      <c r="B108" s="5"/>
      <c r="C108" s="5"/>
      <c r="D108" s="5"/>
      <c r="E108" s="5"/>
      <c r="F108" s="5"/>
    </row>
    <row r="109" spans="1:6" x14ac:dyDescent="0.25">
      <c r="B109" s="5"/>
      <c r="C109" s="5"/>
      <c r="D109" s="5"/>
      <c r="E109" s="5"/>
      <c r="F109" s="5"/>
    </row>
    <row r="110" spans="1:6" x14ac:dyDescent="0.25">
      <c r="B110" s="5"/>
      <c r="C110" s="5"/>
      <c r="D110" s="5"/>
      <c r="E110" s="5"/>
      <c r="F110" s="5"/>
    </row>
    <row r="111" spans="1:6" x14ac:dyDescent="0.25">
      <c r="A111" s="1"/>
      <c r="B111" s="6"/>
      <c r="C111" s="6"/>
      <c r="D111" s="6"/>
      <c r="E111" s="6"/>
      <c r="F111" s="6"/>
    </row>
    <row r="112" spans="1:6" x14ac:dyDescent="0.25">
      <c r="B112" s="5"/>
      <c r="C112" s="5"/>
      <c r="D112" s="5"/>
      <c r="E112" s="5"/>
      <c r="F112" s="5"/>
    </row>
    <row r="113" spans="1:6" x14ac:dyDescent="0.25">
      <c r="A113" s="1"/>
      <c r="B113" s="5"/>
      <c r="C113" s="5"/>
      <c r="D113" s="5"/>
      <c r="E113" s="5"/>
      <c r="F113" s="5"/>
    </row>
    <row r="114" spans="1:6" x14ac:dyDescent="0.25">
      <c r="A114" s="3"/>
      <c r="B114" s="5"/>
      <c r="C114" s="5"/>
      <c r="D114" s="5"/>
      <c r="E114" s="5"/>
      <c r="F114" s="5"/>
    </row>
    <row r="115" spans="1:6" x14ac:dyDescent="0.25">
      <c r="A115" s="3"/>
      <c r="B115" s="5"/>
      <c r="C115" s="5"/>
      <c r="D115" s="5"/>
      <c r="E115" s="5"/>
      <c r="F115" s="5"/>
    </row>
    <row r="116" spans="1:6" x14ac:dyDescent="0.25">
      <c r="B116" s="5"/>
      <c r="C116" s="5"/>
      <c r="D116" s="5"/>
      <c r="E116" s="5"/>
      <c r="F116" s="5"/>
    </row>
    <row r="117" spans="1:6" x14ac:dyDescent="0.25">
      <c r="B117" s="5"/>
      <c r="C117" s="5"/>
      <c r="D117" s="5"/>
      <c r="E117" s="5"/>
      <c r="F117" s="5"/>
    </row>
    <row r="118" spans="1:6" x14ac:dyDescent="0.25">
      <c r="A118" s="1"/>
      <c r="B118" s="6"/>
      <c r="C118" s="6"/>
      <c r="D118" s="6"/>
      <c r="E118" s="6"/>
      <c r="F118" s="6"/>
    </row>
    <row r="119" spans="1:6" x14ac:dyDescent="0.25">
      <c r="B119" s="5"/>
      <c r="C119" s="5"/>
      <c r="D119" s="5"/>
      <c r="E119" s="5"/>
      <c r="F119" s="5"/>
    </row>
    <row r="120" spans="1:6" x14ac:dyDescent="0.25">
      <c r="B120" s="5"/>
      <c r="C120" s="5"/>
      <c r="D120" s="5"/>
      <c r="E120" s="5"/>
      <c r="F120" s="5"/>
    </row>
    <row r="121" spans="1:6" x14ac:dyDescent="0.25">
      <c r="B121" s="5"/>
      <c r="C121" s="5"/>
      <c r="D121" s="5"/>
      <c r="E121" s="5"/>
      <c r="F121" s="5"/>
    </row>
    <row r="122" spans="1:6" x14ac:dyDescent="0.25">
      <c r="A122" s="1"/>
      <c r="B122" s="6"/>
      <c r="C122" s="6"/>
      <c r="D122" s="6"/>
      <c r="E122" s="6"/>
      <c r="F122" s="6"/>
    </row>
    <row r="123" spans="1:6" x14ac:dyDescent="0.25">
      <c r="B123" s="5"/>
      <c r="C123" s="5"/>
      <c r="D123" s="5"/>
      <c r="E123" s="5"/>
      <c r="F123" s="5"/>
    </row>
    <row r="124" spans="1:6" x14ac:dyDescent="0.25">
      <c r="A124" s="1"/>
      <c r="B124" s="6"/>
      <c r="C124" s="6"/>
      <c r="D124" s="6"/>
      <c r="E124" s="6"/>
      <c r="F12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5" topLeftCell="H27" activePane="bottomRight" state="frozen"/>
      <selection pane="topRight" activeCell="B1" sqref="B1"/>
      <selection pane="bottomLeft" activeCell="A4" sqref="A4"/>
      <selection pane="bottomRight" activeCell="I35" sqref="I35"/>
    </sheetView>
  </sheetViews>
  <sheetFormatPr defaultRowHeight="15" x14ac:dyDescent="0.25"/>
  <cols>
    <col min="1" max="1" width="49" bestFit="1" customWidth="1"/>
    <col min="2" max="2" width="13.7109375" bestFit="1" customWidth="1"/>
    <col min="3" max="5" width="13.42578125" bestFit="1" customWidth="1"/>
    <col min="6" max="6" width="14.28515625" bestFit="1" customWidth="1"/>
    <col min="7" max="7" width="12.85546875" customWidth="1"/>
    <col min="8" max="8" width="15.28515625" bestFit="1" customWidth="1"/>
    <col min="9" max="9" width="15.42578125" customWidth="1"/>
  </cols>
  <sheetData>
    <row r="1" spans="1:9" x14ac:dyDescent="0.25">
      <c r="A1" s="1" t="s">
        <v>70</v>
      </c>
    </row>
    <row r="2" spans="1:9" x14ac:dyDescent="0.25">
      <c r="A2" s="1" t="s">
        <v>118</v>
      </c>
      <c r="B2" s="14"/>
      <c r="C2" s="14"/>
      <c r="D2" s="14"/>
      <c r="E2" s="14"/>
      <c r="F2" s="14"/>
    </row>
    <row r="3" spans="1:9" x14ac:dyDescent="0.25">
      <c r="A3" t="s">
        <v>114</v>
      </c>
      <c r="F3" s="14"/>
    </row>
    <row r="4" spans="1:9" ht="18.75" x14ac:dyDescent="0.3">
      <c r="A4" s="25"/>
      <c r="B4" s="27" t="s">
        <v>68</v>
      </c>
      <c r="C4" s="27" t="s">
        <v>67</v>
      </c>
      <c r="D4" s="27" t="s">
        <v>69</v>
      </c>
      <c r="E4" s="27" t="s">
        <v>68</v>
      </c>
      <c r="F4" s="27" t="s">
        <v>67</v>
      </c>
      <c r="G4" s="27" t="s">
        <v>69</v>
      </c>
      <c r="H4" s="27" t="s">
        <v>68</v>
      </c>
      <c r="I4" s="27" t="s">
        <v>67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28">
        <v>43738</v>
      </c>
    </row>
    <row r="6" spans="1:9" ht="15.75" x14ac:dyDescent="0.25">
      <c r="A6" s="17" t="s">
        <v>87</v>
      </c>
      <c r="B6" s="12"/>
      <c r="C6" s="12"/>
      <c r="D6" s="12"/>
      <c r="E6" s="12"/>
      <c r="F6" s="12"/>
    </row>
    <row r="7" spans="1:9" x14ac:dyDescent="0.25">
      <c r="A7" s="19" t="s">
        <v>88</v>
      </c>
      <c r="B7" s="6">
        <f>B8-B9</f>
        <v>307034223</v>
      </c>
      <c r="C7" s="6">
        <f>C8-C9</f>
        <v>498711914</v>
      </c>
      <c r="D7" s="6">
        <f>D8-D9</f>
        <v>167238494</v>
      </c>
      <c r="E7" s="6">
        <f>E8-E9</f>
        <v>293319368</v>
      </c>
      <c r="F7" s="6">
        <f>F8-F9</f>
        <v>430842880</v>
      </c>
      <c r="G7" s="6">
        <f t="shared" ref="G7:I7" si="0">G8-G9</f>
        <v>107945992</v>
      </c>
      <c r="H7" s="6">
        <f t="shared" si="0"/>
        <v>253432258</v>
      </c>
      <c r="I7" s="6">
        <f t="shared" si="0"/>
        <v>380927432</v>
      </c>
    </row>
    <row r="8" spans="1:9" x14ac:dyDescent="0.25">
      <c r="A8" t="s">
        <v>20</v>
      </c>
      <c r="B8" s="5">
        <v>468925075</v>
      </c>
      <c r="C8" s="5">
        <v>742977716</v>
      </c>
      <c r="D8" s="5">
        <v>286303979</v>
      </c>
      <c r="E8" s="5">
        <v>580314556</v>
      </c>
      <c r="F8" s="5">
        <v>843647575</v>
      </c>
      <c r="G8" s="5">
        <v>240287598</v>
      </c>
      <c r="H8" s="5">
        <v>508105485</v>
      </c>
      <c r="I8" s="5">
        <v>777783249</v>
      </c>
    </row>
    <row r="9" spans="1:9" x14ac:dyDescent="0.25">
      <c r="A9" t="s">
        <v>21</v>
      </c>
      <c r="B9" s="5">
        <v>161890852</v>
      </c>
      <c r="C9" s="5">
        <v>244265802</v>
      </c>
      <c r="D9" s="5">
        <v>119065485</v>
      </c>
      <c r="E9" s="5">
        <v>286995188</v>
      </c>
      <c r="F9" s="5">
        <v>412804695</v>
      </c>
      <c r="G9" s="5">
        <v>132341606</v>
      </c>
      <c r="H9" s="5">
        <v>254673227</v>
      </c>
      <c r="I9" s="5">
        <v>396855817</v>
      </c>
    </row>
    <row r="10" spans="1:9" x14ac:dyDescent="0.25">
      <c r="B10" s="5"/>
      <c r="C10" s="5"/>
      <c r="D10" s="5"/>
      <c r="E10" s="5"/>
      <c r="F10" s="5"/>
    </row>
    <row r="11" spans="1:9" x14ac:dyDescent="0.25">
      <c r="A11" t="s">
        <v>22</v>
      </c>
      <c r="B11" s="5">
        <v>11322318</v>
      </c>
      <c r="C11" s="5">
        <v>15210111</v>
      </c>
      <c r="D11" s="5">
        <v>8073705</v>
      </c>
      <c r="E11" s="5">
        <v>11383622</v>
      </c>
      <c r="F11" s="5">
        <v>19476016</v>
      </c>
      <c r="G11" s="5">
        <v>17227988</v>
      </c>
      <c r="H11" s="5">
        <v>39093122</v>
      </c>
      <c r="I11" s="5">
        <v>42508548</v>
      </c>
    </row>
    <row r="12" spans="1:9" x14ac:dyDescent="0.25">
      <c r="A12" t="s">
        <v>23</v>
      </c>
      <c r="B12" s="5">
        <v>4127289</v>
      </c>
      <c r="C12" s="5">
        <v>8030243</v>
      </c>
      <c r="D12" s="5">
        <v>2374842</v>
      </c>
      <c r="E12" s="5">
        <v>4928767</v>
      </c>
      <c r="F12" s="5">
        <v>6653854</v>
      </c>
      <c r="G12" s="5">
        <v>1959620</v>
      </c>
      <c r="H12" s="5">
        <v>3754598</v>
      </c>
      <c r="I12" s="5">
        <v>4725467</v>
      </c>
    </row>
    <row r="13" spans="1:9" x14ac:dyDescent="0.25">
      <c r="A13" t="s">
        <v>24</v>
      </c>
      <c r="B13" s="5">
        <v>53822646</v>
      </c>
      <c r="C13" s="5">
        <v>86828837</v>
      </c>
      <c r="D13" s="5">
        <v>31640852</v>
      </c>
      <c r="E13" s="5">
        <v>53324216</v>
      </c>
      <c r="F13" s="5">
        <v>69103778</v>
      </c>
      <c r="G13" s="5">
        <v>12958820</v>
      </c>
      <c r="H13" s="5">
        <v>12888774</v>
      </c>
      <c r="I13" s="5">
        <v>25600764</v>
      </c>
    </row>
    <row r="14" spans="1:9" x14ac:dyDescent="0.25">
      <c r="A14" s="1"/>
      <c r="B14" s="6">
        <f>SUM(B7, B11:B13)</f>
        <v>376306476</v>
      </c>
      <c r="C14" s="6">
        <f>SUM(C7, C11:C13)</f>
        <v>608781105</v>
      </c>
      <c r="D14" s="6">
        <f>SUM(D7, D11:D13)</f>
        <v>209327893</v>
      </c>
      <c r="E14" s="6">
        <f>SUM(E7, E11:E13)</f>
        <v>362955973</v>
      </c>
      <c r="F14" s="6">
        <f>SUM(F7, F11:F13)</f>
        <v>526076528</v>
      </c>
      <c r="G14" s="6">
        <f t="shared" ref="G14:I14" si="1">SUM(G7, G11:G13)</f>
        <v>140092420</v>
      </c>
      <c r="H14" s="6">
        <f t="shared" si="1"/>
        <v>309168752</v>
      </c>
      <c r="I14" s="6">
        <f t="shared" si="1"/>
        <v>453762211</v>
      </c>
    </row>
    <row r="15" spans="1:9" x14ac:dyDescent="0.25">
      <c r="A15" s="17" t="s">
        <v>89</v>
      </c>
      <c r="B15" s="6"/>
      <c r="C15" s="6"/>
      <c r="D15" s="6"/>
      <c r="E15" s="6"/>
      <c r="F15" s="6"/>
    </row>
    <row r="16" spans="1:9" x14ac:dyDescent="0.25">
      <c r="A16" t="s">
        <v>25</v>
      </c>
      <c r="B16" s="5">
        <v>19865357</v>
      </c>
      <c r="C16" s="5">
        <v>32001800</v>
      </c>
      <c r="D16" s="5">
        <v>11597418</v>
      </c>
      <c r="E16" s="5">
        <v>24855227</v>
      </c>
      <c r="F16" s="5">
        <v>38429179</v>
      </c>
      <c r="G16" s="5">
        <v>11353138</v>
      </c>
      <c r="H16" s="5">
        <v>24471606</v>
      </c>
      <c r="I16" s="5">
        <v>39885734</v>
      </c>
    </row>
    <row r="17" spans="1:9" x14ac:dyDescent="0.25">
      <c r="A17" t="s">
        <v>26</v>
      </c>
      <c r="B17" s="5">
        <v>542219</v>
      </c>
      <c r="C17" s="5">
        <v>1019116</v>
      </c>
      <c r="D17" s="5">
        <v>238354</v>
      </c>
      <c r="E17" s="5">
        <v>604084</v>
      </c>
      <c r="F17" s="5">
        <v>1183628</v>
      </c>
      <c r="G17" s="5">
        <v>213297</v>
      </c>
      <c r="H17" s="5">
        <v>678552</v>
      </c>
      <c r="I17" s="5">
        <v>1255140</v>
      </c>
    </row>
    <row r="18" spans="1:9" x14ac:dyDescent="0.25">
      <c r="A18" t="s">
        <v>27</v>
      </c>
      <c r="B18" s="5">
        <v>70000</v>
      </c>
      <c r="C18" s="5">
        <v>70000</v>
      </c>
      <c r="D18" s="5"/>
      <c r="E18" s="5">
        <v>92000</v>
      </c>
      <c r="F18" s="5">
        <v>182000</v>
      </c>
      <c r="H18" s="5">
        <v>40000</v>
      </c>
      <c r="I18" s="5">
        <v>114000</v>
      </c>
    </row>
    <row r="19" spans="1:9" x14ac:dyDescent="0.25">
      <c r="A19" t="s">
        <v>28</v>
      </c>
      <c r="B19" s="5">
        <v>243500</v>
      </c>
      <c r="C19" s="5">
        <v>337766</v>
      </c>
      <c r="D19" s="5">
        <v>42072</v>
      </c>
      <c r="E19" s="5">
        <v>249351</v>
      </c>
      <c r="F19" s="5">
        <v>532305</v>
      </c>
      <c r="G19" s="5">
        <v>33853</v>
      </c>
      <c r="H19" s="5">
        <v>54177</v>
      </c>
      <c r="I19" s="5">
        <v>454571</v>
      </c>
    </row>
    <row r="20" spans="1:9" x14ac:dyDescent="0.25">
      <c r="A20" t="s">
        <v>29</v>
      </c>
      <c r="B20" s="5">
        <v>1154531</v>
      </c>
      <c r="C20" s="5">
        <v>1669611</v>
      </c>
      <c r="D20" s="5">
        <v>680616</v>
      </c>
      <c r="E20" s="5">
        <v>1057781</v>
      </c>
      <c r="F20" s="5">
        <v>1469996</v>
      </c>
      <c r="G20" s="5">
        <v>511728</v>
      </c>
      <c r="H20" s="5">
        <v>964693</v>
      </c>
      <c r="I20" s="5">
        <v>1447812</v>
      </c>
    </row>
    <row r="21" spans="1:9" x14ac:dyDescent="0.25">
      <c r="A21" t="s">
        <v>30</v>
      </c>
      <c r="B21" s="5">
        <v>3092055</v>
      </c>
      <c r="C21" s="5">
        <v>5648055</v>
      </c>
      <c r="D21" s="5">
        <v>1550000</v>
      </c>
      <c r="E21" s="5">
        <v>3234249</v>
      </c>
      <c r="F21" s="5">
        <v>4954661</v>
      </c>
      <c r="G21" s="5">
        <v>2901825</v>
      </c>
      <c r="H21" s="5">
        <v>5742740</v>
      </c>
      <c r="I21" s="5">
        <v>7492740</v>
      </c>
    </row>
    <row r="22" spans="1:9" x14ac:dyDescent="0.25">
      <c r="A22" t="s">
        <v>31</v>
      </c>
      <c r="B22" s="5">
        <v>495000</v>
      </c>
      <c r="C22" s="5">
        <v>791000</v>
      </c>
      <c r="D22" s="5">
        <v>304000</v>
      </c>
      <c r="E22" s="5">
        <v>576000</v>
      </c>
      <c r="F22" s="5">
        <v>768000</v>
      </c>
      <c r="G22" s="5">
        <v>64000</v>
      </c>
      <c r="H22" s="5">
        <v>384000</v>
      </c>
      <c r="I22" s="5">
        <v>456000</v>
      </c>
    </row>
    <row r="23" spans="1:9" x14ac:dyDescent="0.25">
      <c r="A23" t="s">
        <v>32</v>
      </c>
      <c r="B23" s="5">
        <v>109250</v>
      </c>
      <c r="C23" s="5">
        <v>163875</v>
      </c>
      <c r="D23" s="5">
        <v>59625</v>
      </c>
      <c r="E23" s="5">
        <v>109250</v>
      </c>
      <c r="F23" s="5">
        <v>163875</v>
      </c>
      <c r="G23" s="5">
        <v>59625</v>
      </c>
      <c r="H23" s="5">
        <v>109250</v>
      </c>
      <c r="I23" s="5">
        <v>163875</v>
      </c>
    </row>
    <row r="24" spans="1:9" x14ac:dyDescent="0.25">
      <c r="A24" t="s">
        <v>33</v>
      </c>
      <c r="B24" s="5"/>
      <c r="C24" s="5"/>
      <c r="D24" s="5"/>
      <c r="E24" s="5"/>
      <c r="F24" s="5"/>
      <c r="H24" s="5">
        <v>3345367</v>
      </c>
    </row>
    <row r="25" spans="1:9" x14ac:dyDescent="0.25">
      <c r="A25" t="s">
        <v>34</v>
      </c>
      <c r="B25" s="5">
        <v>4406824</v>
      </c>
      <c r="C25" s="5">
        <v>6203277</v>
      </c>
      <c r="D25" s="5">
        <v>1959000</v>
      </c>
      <c r="E25" s="5">
        <v>3814303</v>
      </c>
      <c r="F25" s="5">
        <v>5722186</v>
      </c>
      <c r="G25" s="5">
        <v>1612695</v>
      </c>
      <c r="H25" s="5">
        <v>8585826</v>
      </c>
      <c r="I25" s="5">
        <v>4754498</v>
      </c>
    </row>
    <row r="26" spans="1:9" x14ac:dyDescent="0.25">
      <c r="A26" t="s">
        <v>35</v>
      </c>
      <c r="B26" s="5">
        <v>8779867</v>
      </c>
      <c r="C26" s="5">
        <v>13777570</v>
      </c>
      <c r="D26" s="5">
        <v>4375427</v>
      </c>
      <c r="E26" s="5">
        <v>8459726</v>
      </c>
      <c r="F26" s="5">
        <v>12456344</v>
      </c>
      <c r="G26" s="5">
        <v>4120595</v>
      </c>
      <c r="I26" s="5">
        <v>11938767</v>
      </c>
    </row>
    <row r="27" spans="1:9" x14ac:dyDescent="0.25">
      <c r="A27" s="1"/>
      <c r="B27" s="6">
        <f t="shared" ref="B27:D27" si="2">SUM(B16:B26)</f>
        <v>38758603</v>
      </c>
      <c r="C27" s="6">
        <f t="shared" si="2"/>
        <v>61682070</v>
      </c>
      <c r="D27" s="6">
        <f t="shared" si="2"/>
        <v>20806512</v>
      </c>
      <c r="E27" s="6">
        <f>SUM(E16:E26)</f>
        <v>43051971</v>
      </c>
      <c r="F27" s="6">
        <f>SUM(F16:F26)</f>
        <v>65862174</v>
      </c>
      <c r="G27" s="6">
        <f t="shared" ref="G27:I27" si="3">SUM(G16:G26)</f>
        <v>20870756</v>
      </c>
      <c r="H27" s="6">
        <f t="shared" si="3"/>
        <v>44376211</v>
      </c>
      <c r="I27" s="6">
        <f t="shared" si="3"/>
        <v>67963137</v>
      </c>
    </row>
    <row r="28" spans="1:9" x14ac:dyDescent="0.25">
      <c r="A28" s="17" t="s">
        <v>90</v>
      </c>
      <c r="B28" s="6">
        <f t="shared" ref="B28:E28" si="4">B14-B27</f>
        <v>337547873</v>
      </c>
      <c r="C28" s="6">
        <f t="shared" si="4"/>
        <v>547099035</v>
      </c>
      <c r="D28" s="6">
        <f t="shared" si="4"/>
        <v>188521381</v>
      </c>
      <c r="E28" s="6">
        <f t="shared" si="4"/>
        <v>319904002</v>
      </c>
      <c r="F28" s="6">
        <f>F14-F27</f>
        <v>460214354</v>
      </c>
      <c r="G28" s="6">
        <f t="shared" ref="G28:I28" si="5">G14-G27</f>
        <v>119221664</v>
      </c>
      <c r="H28" s="6">
        <f t="shared" si="5"/>
        <v>264792541</v>
      </c>
      <c r="I28" s="6">
        <f t="shared" si="5"/>
        <v>385799074</v>
      </c>
    </row>
    <row r="29" spans="1:9" x14ac:dyDescent="0.25">
      <c r="A29" s="18" t="s">
        <v>91</v>
      </c>
      <c r="B29" s="6"/>
      <c r="C29" s="6"/>
      <c r="D29" s="6"/>
      <c r="E29" s="6"/>
      <c r="F29" s="6"/>
    </row>
    <row r="30" spans="1:9" x14ac:dyDescent="0.25">
      <c r="A30" t="s">
        <v>36</v>
      </c>
      <c r="B30" s="5">
        <v>106028357</v>
      </c>
      <c r="C30" s="5">
        <v>191468507</v>
      </c>
      <c r="D30" s="5">
        <v>94457366</v>
      </c>
      <c r="E30" s="5">
        <v>133464824</v>
      </c>
      <c r="F30" s="5">
        <v>168841836</v>
      </c>
      <c r="G30" s="5">
        <v>40075944</v>
      </c>
      <c r="H30" s="5">
        <v>92494053</v>
      </c>
      <c r="I30">
        <v>119935767</v>
      </c>
    </row>
    <row r="31" spans="1:9" x14ac:dyDescent="0.25">
      <c r="A31" t="s">
        <v>37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</row>
    <row r="32" spans="1:9" x14ac:dyDescent="0.25">
      <c r="A32" s="1"/>
      <c r="B32" s="6">
        <f t="shared" ref="B32:E32" si="6">SUM(B30:B31)</f>
        <v>106028357</v>
      </c>
      <c r="C32" s="6">
        <f t="shared" si="6"/>
        <v>191468507</v>
      </c>
      <c r="D32" s="6">
        <f t="shared" si="6"/>
        <v>94457366</v>
      </c>
      <c r="E32" s="6">
        <f t="shared" si="6"/>
        <v>133464824</v>
      </c>
      <c r="F32" s="6">
        <f>SUM(F30:F31)</f>
        <v>168841836</v>
      </c>
      <c r="G32" s="6">
        <f t="shared" ref="G32:I32" si="7">SUM(G30:G31)</f>
        <v>40075944</v>
      </c>
      <c r="H32" s="6">
        <f t="shared" si="7"/>
        <v>92494053</v>
      </c>
      <c r="I32" s="6">
        <f t="shared" si="7"/>
        <v>119935767</v>
      </c>
    </row>
    <row r="33" spans="1:10" x14ac:dyDescent="0.25">
      <c r="A33" s="17" t="s">
        <v>92</v>
      </c>
      <c r="B33" s="6">
        <f t="shared" ref="B33:E33" si="8">B28-B32</f>
        <v>231519516</v>
      </c>
      <c r="C33" s="6">
        <f t="shared" si="8"/>
        <v>355630528</v>
      </c>
      <c r="D33" s="6">
        <f t="shared" si="8"/>
        <v>94064015</v>
      </c>
      <c r="E33" s="6">
        <f t="shared" si="8"/>
        <v>186439178</v>
      </c>
      <c r="F33" s="6">
        <f>F28-F32</f>
        <v>291372518</v>
      </c>
      <c r="G33" s="6">
        <f t="shared" ref="G33:I33" si="9">G28-G32</f>
        <v>79145720</v>
      </c>
      <c r="H33" s="6">
        <f t="shared" si="9"/>
        <v>172298488</v>
      </c>
      <c r="I33" s="6">
        <f t="shared" si="9"/>
        <v>265863307</v>
      </c>
    </row>
    <row r="34" spans="1:10" x14ac:dyDescent="0.25">
      <c r="A34" s="17" t="s">
        <v>93</v>
      </c>
      <c r="B34" s="5">
        <v>93109260</v>
      </c>
      <c r="C34" s="5">
        <v>143069855</v>
      </c>
      <c r="D34" s="5">
        <v>37714125</v>
      </c>
      <c r="E34" s="5">
        <v>70790413</v>
      </c>
      <c r="F34" s="5">
        <v>110112672</v>
      </c>
      <c r="G34" s="5">
        <v>30001350</v>
      </c>
      <c r="H34" s="29">
        <v>65488254</v>
      </c>
      <c r="I34" s="5">
        <v>101178338</v>
      </c>
    </row>
    <row r="35" spans="1:10" x14ac:dyDescent="0.25">
      <c r="A35" s="1" t="s">
        <v>94</v>
      </c>
      <c r="B35" s="6">
        <f t="shared" ref="B35:C35" si="10">B33-B34</f>
        <v>138410256</v>
      </c>
      <c r="C35" s="6">
        <f t="shared" si="10"/>
        <v>212560673</v>
      </c>
      <c r="D35" s="6">
        <f>D33-D34</f>
        <v>56349890</v>
      </c>
      <c r="E35" s="6">
        <f>(E33-E34)</f>
        <v>115648765</v>
      </c>
      <c r="F35" s="6">
        <f>(F33-F34)</f>
        <v>181259846</v>
      </c>
      <c r="G35" s="6">
        <f t="shared" ref="G35:I35" si="11">(G33-G34)</f>
        <v>49144370</v>
      </c>
      <c r="H35" s="6">
        <f t="shared" si="11"/>
        <v>106810234</v>
      </c>
      <c r="I35" s="6">
        <f t="shared" si="11"/>
        <v>164684969</v>
      </c>
      <c r="J35" s="6"/>
    </row>
    <row r="36" spans="1:10" x14ac:dyDescent="0.25">
      <c r="A36" s="20" t="s">
        <v>95</v>
      </c>
      <c r="B36" s="9">
        <f>(B35/('1'!B40/10))</f>
        <v>1.3228203287700848</v>
      </c>
      <c r="C36" s="9">
        <f>(C35/('1'!C40/10))</f>
        <v>2.0314938174917505</v>
      </c>
      <c r="D36" s="9">
        <f>(D35/('1'!D40/10))</f>
        <v>0.43607250496895333</v>
      </c>
      <c r="E36" s="9">
        <f>(E35/('1'!E40/10))</f>
        <v>0.89496619514458353</v>
      </c>
      <c r="F36" s="9">
        <f>(F35/('1'!F40/10))</f>
        <v>1.4027078863065521</v>
      </c>
      <c r="G36" s="9">
        <f>(G35/('1'!G40/10))</f>
        <v>0.38031145280001583</v>
      </c>
      <c r="H36" s="9">
        <f>(H35/('1'!H40/10))</f>
        <v>0.82656782997624434</v>
      </c>
      <c r="I36" s="9">
        <f>(I35/('1'!I40/10))</f>
        <v>1.2744405883057524</v>
      </c>
    </row>
    <row r="37" spans="1:10" x14ac:dyDescent="0.25">
      <c r="A37" s="20" t="s">
        <v>96</v>
      </c>
      <c r="B37" s="6">
        <f>'1'!B40/10</f>
        <v>104632695</v>
      </c>
      <c r="C37" s="6">
        <f>'1'!C40/10</f>
        <v>104632695</v>
      </c>
      <c r="D37" s="6">
        <f>'1'!D40/10</f>
        <v>129221378</v>
      </c>
      <c r="E37" s="6">
        <f>'1'!E40/10</f>
        <v>129221378</v>
      </c>
      <c r="F37" s="6">
        <f>'1'!F40/10</f>
        <v>129221378</v>
      </c>
      <c r="G37" s="6">
        <f>'1'!G40/10</f>
        <v>129221378</v>
      </c>
      <c r="H37" s="6">
        <f>'1'!H40/10</f>
        <v>129221378</v>
      </c>
      <c r="I37" s="6">
        <f>'1'!I40/10</f>
        <v>129221378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xSplit="1" ySplit="5" topLeftCell="G45" activePane="bottomRight" state="frozen"/>
      <selection pane="topRight" activeCell="B1" sqref="B1"/>
      <selection pane="bottomLeft" activeCell="A4" sqref="A4"/>
      <selection pane="bottomRight" activeCell="I48" sqref="I48"/>
    </sheetView>
  </sheetViews>
  <sheetFormatPr defaultRowHeight="15" x14ac:dyDescent="0.25"/>
  <cols>
    <col min="1" max="1" width="46.28515625" customWidth="1"/>
    <col min="2" max="2" width="14.28515625" bestFit="1" customWidth="1"/>
    <col min="3" max="3" width="15" bestFit="1" customWidth="1"/>
    <col min="4" max="4" width="13.42578125" bestFit="1" customWidth="1"/>
    <col min="5" max="6" width="15" bestFit="1" customWidth="1"/>
    <col min="7" max="7" width="14.28515625" customWidth="1"/>
    <col min="8" max="8" width="14.5703125" customWidth="1"/>
    <col min="9" max="9" width="16" bestFit="1" customWidth="1"/>
  </cols>
  <sheetData>
    <row r="1" spans="1:9" x14ac:dyDescent="0.25">
      <c r="A1" s="1" t="s">
        <v>70</v>
      </c>
    </row>
    <row r="2" spans="1:9" ht="15.75" x14ac:dyDescent="0.25">
      <c r="A2" s="1" t="s">
        <v>119</v>
      </c>
      <c r="B2" s="15"/>
      <c r="C2" s="15"/>
      <c r="D2" s="15"/>
      <c r="E2" s="15"/>
      <c r="F2" s="15"/>
    </row>
    <row r="3" spans="1:9" ht="15.75" x14ac:dyDescent="0.25">
      <c r="A3" t="s">
        <v>114</v>
      </c>
      <c r="F3" s="15"/>
    </row>
    <row r="4" spans="1:9" ht="18.75" x14ac:dyDescent="0.3">
      <c r="A4" s="25"/>
      <c r="B4" s="27" t="s">
        <v>68</v>
      </c>
      <c r="C4" s="27" t="s">
        <v>67</v>
      </c>
      <c r="D4" s="27" t="s">
        <v>69</v>
      </c>
      <c r="E4" s="27" t="s">
        <v>68</v>
      </c>
      <c r="F4" s="27" t="s">
        <v>67</v>
      </c>
      <c r="G4" s="27" t="s">
        <v>69</v>
      </c>
      <c r="H4" s="27" t="s">
        <v>68</v>
      </c>
      <c r="I4" s="27" t="s">
        <v>67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28">
        <v>43738</v>
      </c>
    </row>
    <row r="6" spans="1:9" ht="15.75" x14ac:dyDescent="0.25">
      <c r="A6" s="17" t="s">
        <v>76</v>
      </c>
      <c r="B6" s="2"/>
      <c r="C6" s="2"/>
      <c r="D6" s="2"/>
      <c r="E6" s="2"/>
      <c r="F6" s="2"/>
    </row>
    <row r="7" spans="1:9" x14ac:dyDescent="0.25">
      <c r="A7" s="18" t="s">
        <v>77</v>
      </c>
      <c r="B7" s="5"/>
      <c r="C7" s="5"/>
      <c r="D7" s="5"/>
      <c r="E7" s="5"/>
      <c r="F7" s="5"/>
    </row>
    <row r="8" spans="1:9" x14ac:dyDescent="0.25">
      <c r="A8" t="s">
        <v>38</v>
      </c>
      <c r="B8" s="5">
        <v>449164777</v>
      </c>
      <c r="C8" s="5">
        <v>712268406</v>
      </c>
      <c r="D8" s="5">
        <v>279058651</v>
      </c>
      <c r="E8" s="5">
        <v>547659914</v>
      </c>
      <c r="F8" s="5">
        <v>828798540</v>
      </c>
      <c r="G8" s="5">
        <v>232034470</v>
      </c>
      <c r="H8" s="5">
        <v>497420960</v>
      </c>
      <c r="I8" s="5">
        <v>741550111</v>
      </c>
    </row>
    <row r="9" spans="1:9" x14ac:dyDescent="0.25">
      <c r="A9" s="4" t="s">
        <v>39</v>
      </c>
      <c r="B9" s="5">
        <v>-151369031</v>
      </c>
      <c r="C9" s="5">
        <v>-232078395</v>
      </c>
      <c r="D9" s="5">
        <v>-112688678</v>
      </c>
      <c r="E9" s="5">
        <v>-268073661</v>
      </c>
      <c r="F9" s="5">
        <v>-398078874</v>
      </c>
      <c r="G9" s="5">
        <v>-126169079</v>
      </c>
      <c r="H9" s="5">
        <v>-248145426</v>
      </c>
      <c r="I9" s="5">
        <v>-384278296</v>
      </c>
    </row>
    <row r="10" spans="1:9" x14ac:dyDescent="0.25">
      <c r="A10" t="s">
        <v>40</v>
      </c>
      <c r="B10" s="5">
        <v>4038906</v>
      </c>
      <c r="C10" s="5">
        <v>4840786</v>
      </c>
      <c r="D10" s="5">
        <v>5464424</v>
      </c>
      <c r="E10" s="5">
        <v>6670185</v>
      </c>
      <c r="F10" s="5">
        <v>9574436</v>
      </c>
      <c r="G10" s="5">
        <v>8736612</v>
      </c>
      <c r="H10" s="5">
        <v>16554669</v>
      </c>
      <c r="I10" s="5">
        <v>18497037</v>
      </c>
    </row>
    <row r="11" spans="1:9" x14ac:dyDescent="0.25">
      <c r="A11" s="4" t="s">
        <v>41</v>
      </c>
      <c r="B11" s="5">
        <v>4127289</v>
      </c>
      <c r="C11" s="5">
        <v>8030243</v>
      </c>
      <c r="D11" s="5">
        <v>2161335</v>
      </c>
      <c r="E11" s="5">
        <v>4928767</v>
      </c>
      <c r="F11" s="5">
        <v>6653854</v>
      </c>
      <c r="G11" s="5">
        <v>1837915</v>
      </c>
      <c r="H11" s="5">
        <v>3754598</v>
      </c>
      <c r="I11" s="5">
        <v>4725467</v>
      </c>
    </row>
    <row r="12" spans="1:9" x14ac:dyDescent="0.25">
      <c r="A12" t="s">
        <v>42</v>
      </c>
      <c r="B12" s="5"/>
      <c r="C12" s="5"/>
      <c r="D12" s="5"/>
      <c r="E12" s="5"/>
      <c r="F12" s="5"/>
    </row>
    <row r="13" spans="1:9" x14ac:dyDescent="0.25">
      <c r="A13" s="4" t="s">
        <v>43</v>
      </c>
      <c r="B13" s="5">
        <v>-5808542</v>
      </c>
      <c r="C13" s="5">
        <v>-7121253</v>
      </c>
      <c r="D13" s="5">
        <v>-7495752</v>
      </c>
      <c r="E13" s="5">
        <v>-23510510</v>
      </c>
      <c r="F13" s="5">
        <v>-25353364</v>
      </c>
      <c r="G13" s="5">
        <v>-8538810</v>
      </c>
      <c r="H13" s="5">
        <v>-11459506</v>
      </c>
      <c r="I13" s="5">
        <v>-11938611</v>
      </c>
    </row>
    <row r="14" spans="1:9" x14ac:dyDescent="0.25">
      <c r="A14" t="s">
        <v>44</v>
      </c>
      <c r="B14" s="5">
        <v>52327537</v>
      </c>
      <c r="C14" s="5">
        <v>93942105</v>
      </c>
      <c r="D14" s="5">
        <v>33032326</v>
      </c>
      <c r="E14" s="5">
        <v>55380552</v>
      </c>
      <c r="F14" s="5">
        <v>77177851</v>
      </c>
      <c r="G14" s="5">
        <v>21450196</v>
      </c>
      <c r="H14" s="5">
        <v>33909023</v>
      </c>
      <c r="I14" s="5">
        <v>48229564</v>
      </c>
    </row>
    <row r="15" spans="1:9" x14ac:dyDescent="0.25">
      <c r="A15" s="4" t="s">
        <v>45</v>
      </c>
      <c r="B15" s="5">
        <v>-34242529</v>
      </c>
      <c r="C15" s="5">
        <v>-54490972</v>
      </c>
      <c r="D15" s="5">
        <v>-19719019</v>
      </c>
      <c r="E15" s="5">
        <v>-39003418</v>
      </c>
      <c r="F15" s="5">
        <v>-60396801</v>
      </c>
      <c r="G15" s="5">
        <v>-19203436</v>
      </c>
      <c r="H15" s="5">
        <v>-40921594</v>
      </c>
      <c r="I15" s="5">
        <v>-63044044</v>
      </c>
    </row>
    <row r="16" spans="1:9" x14ac:dyDescent="0.25">
      <c r="A16" s="1"/>
      <c r="B16" s="5"/>
      <c r="C16" s="5"/>
      <c r="D16" s="5"/>
      <c r="E16" s="5"/>
      <c r="F16" s="5"/>
    </row>
    <row r="17" spans="1:9" x14ac:dyDescent="0.25">
      <c r="A17" s="1"/>
      <c r="B17" s="6">
        <f t="shared" ref="B17:E17" si="0">SUM(B8:B16)</f>
        <v>318238407</v>
      </c>
      <c r="C17" s="6">
        <f t="shared" si="0"/>
        <v>525390920</v>
      </c>
      <c r="D17" s="6">
        <f t="shared" si="0"/>
        <v>179813287</v>
      </c>
      <c r="E17" s="6">
        <f t="shared" si="0"/>
        <v>284051829</v>
      </c>
      <c r="F17" s="6">
        <f>SUM(F8:F16)</f>
        <v>438375642</v>
      </c>
      <c r="G17" s="6">
        <f t="shared" ref="G17:I17" si="1">SUM(G8:G16)</f>
        <v>110147868</v>
      </c>
      <c r="H17" s="6">
        <f t="shared" si="1"/>
        <v>251112724</v>
      </c>
      <c r="I17" s="6">
        <f t="shared" si="1"/>
        <v>353741228</v>
      </c>
    </row>
    <row r="18" spans="1:9" x14ac:dyDescent="0.25">
      <c r="B18" s="5"/>
      <c r="C18" s="5"/>
      <c r="D18" s="5"/>
      <c r="E18" s="5"/>
      <c r="F18" s="5"/>
    </row>
    <row r="19" spans="1:9" x14ac:dyDescent="0.25">
      <c r="A19" s="19" t="s">
        <v>78</v>
      </c>
      <c r="B19" s="5"/>
      <c r="C19" s="5"/>
      <c r="D19" s="5"/>
      <c r="E19" s="5"/>
      <c r="F19" s="5"/>
    </row>
    <row r="20" spans="1:9" x14ac:dyDescent="0.25">
      <c r="A20" t="s">
        <v>46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</row>
    <row r="21" spans="1:9" x14ac:dyDescent="0.25">
      <c r="A21" t="s">
        <v>47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H21" s="5">
        <v>17747123</v>
      </c>
    </row>
    <row r="22" spans="1:9" x14ac:dyDescent="0.25">
      <c r="A22" t="s">
        <v>48</v>
      </c>
      <c r="B22" s="5">
        <v>-744295369</v>
      </c>
      <c r="C22" s="5">
        <v>-826208694</v>
      </c>
      <c r="D22" s="5">
        <v>197904653</v>
      </c>
      <c r="E22" s="5">
        <v>-14455043</v>
      </c>
      <c r="F22" s="5">
        <v>491060346</v>
      </c>
      <c r="G22" s="29">
        <v>-177396612</v>
      </c>
      <c r="H22" s="5">
        <v>3556394</v>
      </c>
      <c r="I22" s="5">
        <v>34809593</v>
      </c>
    </row>
    <row r="23" spans="1:9" x14ac:dyDescent="0.25">
      <c r="A23" t="s">
        <v>49</v>
      </c>
      <c r="B23" s="5">
        <v>-17560635</v>
      </c>
      <c r="C23" s="5">
        <v>516307</v>
      </c>
      <c r="D23" s="5">
        <v>3512396</v>
      </c>
      <c r="E23" s="5">
        <v>8021480</v>
      </c>
      <c r="F23" s="5">
        <v>-39014558</v>
      </c>
      <c r="G23" s="29">
        <v>2739656</v>
      </c>
      <c r="H23" s="5">
        <v>-49369052</v>
      </c>
      <c r="I23" s="5">
        <v>30076225</v>
      </c>
    </row>
    <row r="24" spans="1:9" x14ac:dyDescent="0.25">
      <c r="A24" t="s">
        <v>50</v>
      </c>
      <c r="B24" s="5">
        <v>28222248</v>
      </c>
      <c r="C24" s="5">
        <v>160571225</v>
      </c>
      <c r="D24" s="5">
        <v>-674278477</v>
      </c>
      <c r="E24" s="5">
        <v>-167045053</v>
      </c>
      <c r="F24" s="5">
        <v>-429302173</v>
      </c>
      <c r="G24">
        <v>184217224</v>
      </c>
    </row>
    <row r="25" spans="1:9" x14ac:dyDescent="0.25">
      <c r="A25" t="s">
        <v>51</v>
      </c>
      <c r="B25" s="5"/>
      <c r="C25" s="5"/>
      <c r="D25" s="5"/>
      <c r="E25" s="5"/>
      <c r="F25" s="5"/>
      <c r="I25">
        <v>-227509964</v>
      </c>
    </row>
    <row r="26" spans="1:9" x14ac:dyDescent="0.25">
      <c r="A26" t="s">
        <v>52</v>
      </c>
      <c r="B26" s="5"/>
      <c r="C26" s="5"/>
      <c r="D26" s="5"/>
      <c r="E26" s="5"/>
      <c r="F26" s="5"/>
    </row>
    <row r="27" spans="1:9" x14ac:dyDescent="0.25">
      <c r="A27" t="s">
        <v>53</v>
      </c>
      <c r="B27" s="5">
        <v>26934847</v>
      </c>
      <c r="C27" s="5">
        <v>66390150</v>
      </c>
      <c r="D27" s="5">
        <v>55989210</v>
      </c>
      <c r="E27" s="5">
        <v>-52281094</v>
      </c>
      <c r="F27" s="5">
        <v>-172150741</v>
      </c>
      <c r="G27" s="5">
        <v>-14279742</v>
      </c>
      <c r="H27" s="5">
        <v>-68411381</v>
      </c>
      <c r="I27" s="5">
        <v>-76231909</v>
      </c>
    </row>
    <row r="28" spans="1:9" x14ac:dyDescent="0.25">
      <c r="B28" s="6">
        <f t="shared" ref="B28:D28" si="2">SUM(B20:B27)</f>
        <v>-706698909</v>
      </c>
      <c r="C28" s="6">
        <f t="shared" si="2"/>
        <v>-598731012</v>
      </c>
      <c r="D28" s="6">
        <f t="shared" si="2"/>
        <v>-416872218</v>
      </c>
      <c r="E28" s="6">
        <f>SUM(E20:E27)</f>
        <v>-225759710</v>
      </c>
      <c r="F28" s="6">
        <f>SUM(F22:F27)</f>
        <v>-149407126</v>
      </c>
      <c r="G28" s="6">
        <f>SUM(G21:G27)</f>
        <v>-4719474</v>
      </c>
      <c r="H28" s="6">
        <f>SUM(H21:H27)</f>
        <v>-96476916</v>
      </c>
      <c r="I28" s="6">
        <f>SUM(I21:I27)</f>
        <v>-238856055</v>
      </c>
    </row>
    <row r="29" spans="1:9" x14ac:dyDescent="0.25">
      <c r="A29" s="1"/>
      <c r="B29" s="13">
        <f t="shared" ref="B29:E29" si="3">B17+B28</f>
        <v>-388460502</v>
      </c>
      <c r="C29" s="13">
        <f t="shared" si="3"/>
        <v>-73340092</v>
      </c>
      <c r="D29" s="13">
        <f t="shared" si="3"/>
        <v>-237058931</v>
      </c>
      <c r="E29" s="13">
        <f t="shared" si="3"/>
        <v>58292119</v>
      </c>
      <c r="F29" s="6">
        <f>F17+F28</f>
        <v>288968516</v>
      </c>
      <c r="G29" s="6">
        <f t="shared" ref="G29:I29" si="4">G17+G28</f>
        <v>105428394</v>
      </c>
      <c r="H29" s="6">
        <f t="shared" si="4"/>
        <v>154635808</v>
      </c>
      <c r="I29" s="6">
        <f t="shared" si="4"/>
        <v>114885173</v>
      </c>
    </row>
    <row r="30" spans="1:9" x14ac:dyDescent="0.25">
      <c r="B30" s="5"/>
      <c r="C30" s="5"/>
      <c r="D30" s="5"/>
      <c r="E30" s="5"/>
      <c r="F30" s="5"/>
    </row>
    <row r="31" spans="1:9" x14ac:dyDescent="0.25">
      <c r="A31" s="17" t="s">
        <v>79</v>
      </c>
      <c r="B31" s="5"/>
      <c r="C31" s="5"/>
      <c r="D31" s="5"/>
      <c r="E31" s="5"/>
      <c r="F31" s="5"/>
    </row>
    <row r="32" spans="1:9" x14ac:dyDescent="0.25">
      <c r="A32" t="s">
        <v>54</v>
      </c>
      <c r="B32" s="5">
        <v>9135170</v>
      </c>
      <c r="C32" s="5">
        <v>12257913</v>
      </c>
      <c r="D32" s="5">
        <v>1445126</v>
      </c>
      <c r="E32" s="5">
        <v>4490383</v>
      </c>
      <c r="F32" s="5">
        <v>11322581</v>
      </c>
      <c r="G32" s="29">
        <v>73777761</v>
      </c>
      <c r="H32" s="5">
        <v>126609713</v>
      </c>
      <c r="I32" s="29">
        <v>139784773</v>
      </c>
    </row>
    <row r="33" spans="1:9" x14ac:dyDescent="0.25">
      <c r="A33" t="s">
        <v>55</v>
      </c>
      <c r="B33" s="5">
        <v>-47592782</v>
      </c>
      <c r="C33" s="5">
        <v>-107184593</v>
      </c>
      <c r="D33" s="5">
        <v>-41616398</v>
      </c>
      <c r="E33" s="5">
        <v>-96037012</v>
      </c>
      <c r="F33" s="5">
        <v>-157313842</v>
      </c>
      <c r="G33" s="29">
        <v>-61589008</v>
      </c>
      <c r="H33" s="5">
        <v>-87576862</v>
      </c>
      <c r="I33" s="29">
        <v>-86746209</v>
      </c>
    </row>
    <row r="34" spans="1:9" x14ac:dyDescent="0.25">
      <c r="A34" t="s">
        <v>56</v>
      </c>
      <c r="B34" s="5">
        <v>-152090</v>
      </c>
      <c r="C34" s="5">
        <v>-209860</v>
      </c>
      <c r="D34" s="5">
        <v>-39000</v>
      </c>
      <c r="E34" s="5">
        <v>-58200</v>
      </c>
      <c r="F34" s="5">
        <v>-108891</v>
      </c>
      <c r="G34" s="29">
        <v>-27050</v>
      </c>
      <c r="H34" s="5">
        <v>-2308750</v>
      </c>
      <c r="I34" s="29">
        <v>-2374550</v>
      </c>
    </row>
    <row r="35" spans="1:9" x14ac:dyDescent="0.25">
      <c r="A35" t="s">
        <v>57</v>
      </c>
      <c r="B35" s="5"/>
      <c r="C35" s="5"/>
      <c r="D35" s="5"/>
      <c r="E35" s="5"/>
      <c r="F35" s="5"/>
    </row>
    <row r="36" spans="1:9" x14ac:dyDescent="0.25">
      <c r="A36" t="s">
        <v>58</v>
      </c>
      <c r="B36" s="5">
        <v>0</v>
      </c>
      <c r="C36" s="5"/>
      <c r="D36" s="5">
        <v>0</v>
      </c>
      <c r="E36" s="5">
        <v>0</v>
      </c>
      <c r="F36" s="5">
        <v>0</v>
      </c>
    </row>
    <row r="37" spans="1:9" x14ac:dyDescent="0.25">
      <c r="A37" s="1"/>
      <c r="B37" s="6">
        <f t="shared" ref="B37:E37" si="5">SUM(B32:B36)</f>
        <v>-38609702</v>
      </c>
      <c r="C37" s="6">
        <f t="shared" si="5"/>
        <v>-95136540</v>
      </c>
      <c r="D37" s="6">
        <f t="shared" si="5"/>
        <v>-40210272</v>
      </c>
      <c r="E37" s="6">
        <f t="shared" si="5"/>
        <v>-91604829</v>
      </c>
      <c r="F37" s="6">
        <f>SUM(F32:F36)</f>
        <v>-146100152</v>
      </c>
      <c r="G37" s="6">
        <f t="shared" ref="G37:I37" si="6">SUM(G32:G36)</f>
        <v>12161703</v>
      </c>
      <c r="H37" s="6">
        <f t="shared" si="6"/>
        <v>36724101</v>
      </c>
      <c r="I37" s="6">
        <f t="shared" si="6"/>
        <v>50664014</v>
      </c>
    </row>
    <row r="38" spans="1:9" x14ac:dyDescent="0.25">
      <c r="B38" s="5"/>
      <c r="C38" s="5"/>
      <c r="D38" s="5"/>
      <c r="E38" s="5"/>
      <c r="F38" s="5"/>
    </row>
    <row r="39" spans="1:9" x14ac:dyDescent="0.25">
      <c r="A39" s="17" t="s">
        <v>80</v>
      </c>
      <c r="B39" s="5"/>
      <c r="C39" s="5"/>
      <c r="D39" s="5"/>
      <c r="E39" s="5"/>
      <c r="F39" s="5"/>
    </row>
    <row r="40" spans="1:9" ht="30" x14ac:dyDescent="0.25">
      <c r="A40" s="3" t="s">
        <v>59</v>
      </c>
      <c r="B40" s="5">
        <v>1330000000</v>
      </c>
      <c r="C40" s="5">
        <v>1450000000</v>
      </c>
      <c r="D40" s="5">
        <v>430000000</v>
      </c>
      <c r="E40" s="5">
        <v>701877165</v>
      </c>
      <c r="F40" s="5">
        <v>621877165</v>
      </c>
      <c r="G40" s="5">
        <v>134672449</v>
      </c>
      <c r="H40" s="5">
        <v>315328225</v>
      </c>
      <c r="I40" s="29">
        <v>444134374</v>
      </c>
    </row>
    <row r="41" spans="1:9" ht="30" x14ac:dyDescent="0.25">
      <c r="A41" s="3" t="s">
        <v>60</v>
      </c>
      <c r="B41" s="5">
        <v>-576500966</v>
      </c>
      <c r="C41" s="5">
        <v>-867327355</v>
      </c>
      <c r="D41" s="5">
        <v>-82077333</v>
      </c>
      <c r="E41" s="5">
        <v>-328905115</v>
      </c>
      <c r="F41" s="5">
        <v>-436726634</v>
      </c>
      <c r="G41" s="5">
        <v>-269925614</v>
      </c>
      <c r="H41" s="5">
        <v>-264507743</v>
      </c>
      <c r="I41" s="5">
        <v>-392500573</v>
      </c>
    </row>
    <row r="42" spans="1:9" x14ac:dyDescent="0.25">
      <c r="A42" t="s">
        <v>61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</row>
    <row r="43" spans="1:9" x14ac:dyDescent="0.25">
      <c r="A43" t="s">
        <v>62</v>
      </c>
      <c r="B43" s="5">
        <v>-230191929</v>
      </c>
      <c r="C43" s="5">
        <v>-230191929</v>
      </c>
      <c r="D43" s="5">
        <v>0</v>
      </c>
      <c r="E43" s="5"/>
      <c r="F43" s="5"/>
      <c r="H43">
        <v>-232598480</v>
      </c>
      <c r="I43">
        <v>-232598480</v>
      </c>
    </row>
    <row r="44" spans="1:9" x14ac:dyDescent="0.25">
      <c r="A44" s="1"/>
      <c r="B44" s="6">
        <f t="shared" ref="B44:E44" si="7">SUM(B40:B43)</f>
        <v>523307105</v>
      </c>
      <c r="C44" s="6">
        <f t="shared" si="7"/>
        <v>352480716</v>
      </c>
      <c r="D44" s="6">
        <f t="shared" si="7"/>
        <v>347922667</v>
      </c>
      <c r="E44" s="6">
        <f t="shared" si="7"/>
        <v>372972050</v>
      </c>
      <c r="F44" s="6">
        <f>SUM(F40:F43)</f>
        <v>185150531</v>
      </c>
      <c r="G44" s="6">
        <f t="shared" ref="G44:I44" si="8">SUM(G40:G43)</f>
        <v>-135253165</v>
      </c>
      <c r="H44" s="6">
        <f t="shared" si="8"/>
        <v>-181777998</v>
      </c>
      <c r="I44" s="6">
        <f t="shared" si="8"/>
        <v>-180964679</v>
      </c>
    </row>
    <row r="45" spans="1:9" x14ac:dyDescent="0.25">
      <c r="A45" s="17" t="s">
        <v>81</v>
      </c>
      <c r="B45" s="5">
        <f t="shared" ref="B45:E45" si="9">B29+B37+B44</f>
        <v>96236901</v>
      </c>
      <c r="C45" s="5">
        <f t="shared" si="9"/>
        <v>184004084</v>
      </c>
      <c r="D45" s="5">
        <f t="shared" si="9"/>
        <v>70653464</v>
      </c>
      <c r="E45" s="5">
        <f t="shared" si="9"/>
        <v>339659340</v>
      </c>
      <c r="F45" s="6">
        <f>F29+F37+F44</f>
        <v>328018895</v>
      </c>
      <c r="G45" s="6">
        <f t="shared" ref="G45:I45" si="10">G29+G37+G44</f>
        <v>-17663068</v>
      </c>
      <c r="H45" s="6">
        <f t="shared" si="10"/>
        <v>9581911</v>
      </c>
      <c r="I45" s="6">
        <f t="shared" si="10"/>
        <v>-15415492</v>
      </c>
    </row>
    <row r="46" spans="1:9" x14ac:dyDescent="0.25">
      <c r="A46" s="20" t="s">
        <v>82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</row>
    <row r="47" spans="1:9" x14ac:dyDescent="0.25">
      <c r="A47" s="20" t="s">
        <v>83</v>
      </c>
      <c r="B47" s="5">
        <v>439890903</v>
      </c>
      <c r="C47" s="5">
        <v>439890903</v>
      </c>
      <c r="D47" s="5">
        <v>254534374</v>
      </c>
      <c r="E47" s="5">
        <v>254534374</v>
      </c>
      <c r="F47" s="5">
        <v>254534374</v>
      </c>
      <c r="G47" s="5">
        <v>405762257</v>
      </c>
      <c r="H47" s="5">
        <v>405762257</v>
      </c>
      <c r="I47" s="5">
        <v>405762258</v>
      </c>
    </row>
    <row r="48" spans="1:9" x14ac:dyDescent="0.25">
      <c r="A48" s="17" t="s">
        <v>84</v>
      </c>
      <c r="B48" s="6">
        <f t="shared" ref="B48:E48" si="11">SUM(B45:B47)</f>
        <v>536127804</v>
      </c>
      <c r="C48" s="6">
        <f t="shared" si="11"/>
        <v>623894987</v>
      </c>
      <c r="D48" s="6">
        <f t="shared" si="11"/>
        <v>325187838</v>
      </c>
      <c r="E48" s="6">
        <f t="shared" si="11"/>
        <v>594193714</v>
      </c>
      <c r="F48" s="6">
        <f>SUM(F45:F47)</f>
        <v>582553269</v>
      </c>
      <c r="G48" s="6">
        <f t="shared" ref="G48:I48" si="12">SUM(G45:G47)</f>
        <v>388099189</v>
      </c>
      <c r="H48" s="6">
        <f t="shared" si="12"/>
        <v>415344168</v>
      </c>
      <c r="I48" s="6">
        <f t="shared" si="12"/>
        <v>390346766</v>
      </c>
    </row>
    <row r="49" spans="1:9" x14ac:dyDescent="0.25">
      <c r="A49" s="20" t="s">
        <v>85</v>
      </c>
      <c r="B49" s="9">
        <f>B29/('1'!F40/10)</f>
        <v>-3.0061628192821161</v>
      </c>
      <c r="C49" s="9">
        <f>C29/('1'!F40/10)</f>
        <v>-0.56755386094087312</v>
      </c>
      <c r="D49" s="9">
        <f>D29/('1'!F40/10)</f>
        <v>-1.8345178999716285</v>
      </c>
      <c r="E49" s="9">
        <f>E29/('1'!F40/10)</f>
        <v>0.45110275019664314</v>
      </c>
      <c r="F49" s="9">
        <f>F29/('1'!F40/10)</f>
        <v>2.236228404869665</v>
      </c>
      <c r="G49" s="9">
        <f>G29/('1'!G40/10)</f>
        <v>0.81587424334694836</v>
      </c>
      <c r="H49" s="9">
        <f>H29/('1'!H40/10)</f>
        <v>1.1966735720772146</v>
      </c>
      <c r="I49" s="9">
        <f>I29/('1'!I40/10)</f>
        <v>0.88905701810423354</v>
      </c>
    </row>
    <row r="50" spans="1:9" x14ac:dyDescent="0.25">
      <c r="A50" s="17" t="s">
        <v>86</v>
      </c>
      <c r="B50" s="6">
        <f>'1'!B40/10</f>
        <v>104632695</v>
      </c>
      <c r="C50" s="6">
        <f>'1'!C40/10</f>
        <v>104632695</v>
      </c>
      <c r="D50" s="6">
        <f>'1'!D40/10</f>
        <v>129221378</v>
      </c>
      <c r="E50" s="6">
        <f>'1'!E40/10</f>
        <v>129221378</v>
      </c>
      <c r="F50" s="6">
        <f>'1'!F40/10</f>
        <v>129221378</v>
      </c>
      <c r="G50" s="6">
        <f>'1'!G40/10</f>
        <v>129221378</v>
      </c>
      <c r="H50" s="6">
        <f>'1'!H40/10</f>
        <v>129221378</v>
      </c>
      <c r="I50" s="6">
        <f>'1'!I40/10</f>
        <v>129221378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" sqref="A3:F5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70</v>
      </c>
    </row>
    <row r="2" spans="1:7" x14ac:dyDescent="0.25">
      <c r="A2" s="1" t="s">
        <v>63</v>
      </c>
    </row>
    <row r="3" spans="1:7" x14ac:dyDescent="0.25">
      <c r="A3" t="s">
        <v>114</v>
      </c>
    </row>
    <row r="4" spans="1:7" ht="18.75" x14ac:dyDescent="0.3">
      <c r="A4" s="25"/>
      <c r="B4" s="11" t="s">
        <v>69</v>
      </c>
      <c r="C4" s="11" t="s">
        <v>68</v>
      </c>
      <c r="D4" s="11" t="s">
        <v>67</v>
      </c>
      <c r="E4" s="11" t="s">
        <v>115</v>
      </c>
      <c r="F4" s="11" t="s">
        <v>116</v>
      </c>
      <c r="G4" s="16"/>
    </row>
    <row r="5" spans="1:7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</row>
    <row r="6" spans="1:7" x14ac:dyDescent="0.25">
      <c r="A6" t="s">
        <v>71</v>
      </c>
      <c r="B6" s="10">
        <f>'2'!B7/'2'!B8</f>
        <v>0.65476179323530526</v>
      </c>
      <c r="C6" s="10">
        <f>'2'!C7/'2'!C8</f>
        <v>0.67123401316116993</v>
      </c>
      <c r="D6" s="10">
        <f>'2'!D7/'2'!D8</f>
        <v>0.58412912941038797</v>
      </c>
      <c r="E6" s="10">
        <f>'2'!E7/'2'!E8</f>
        <v>0.50544892415209386</v>
      </c>
      <c r="F6" s="10">
        <f>'2'!F7/'2'!F8</f>
        <v>0.51069059257356364</v>
      </c>
      <c r="G6" s="10"/>
    </row>
    <row r="7" spans="1:7" x14ac:dyDescent="0.25">
      <c r="A7" t="s">
        <v>64</v>
      </c>
      <c r="B7" s="10">
        <f>'2'!B28/'2'!B14</f>
        <v>0.89700256181612992</v>
      </c>
      <c r="C7" s="10">
        <f>'2'!C28/'2'!C14</f>
        <v>0.89867939478837799</v>
      </c>
      <c r="D7" s="10">
        <f>'2'!D28/'2'!D14</f>
        <v>0.90060325118736084</v>
      </c>
      <c r="E7" s="10">
        <f>'2'!E28/'2'!E14</f>
        <v>0.8813851425445477</v>
      </c>
      <c r="F7" s="10">
        <f>'2'!F28/'2'!F14</f>
        <v>0.87480495613368248</v>
      </c>
    </row>
    <row r="8" spans="1:7" x14ac:dyDescent="0.25">
      <c r="A8" t="s">
        <v>65</v>
      </c>
      <c r="B8" s="10">
        <f>'2'!B35/'2'!B14</f>
        <v>0.36781258050951005</v>
      </c>
      <c r="C8" s="10">
        <f>'2'!C35/'2'!C14</f>
        <v>0.34915780278693109</v>
      </c>
      <c r="D8" s="10">
        <f>'2'!D35/'2'!D14</f>
        <v>0.26919436866447605</v>
      </c>
      <c r="E8" s="10">
        <f>'2'!E35/'2'!E14</f>
        <v>0.31863028467091792</v>
      </c>
      <c r="F8" s="10">
        <f>'2'!F35/'2'!F14</f>
        <v>0.34455033888149444</v>
      </c>
    </row>
    <row r="9" spans="1:7" x14ac:dyDescent="0.25">
      <c r="A9" t="s">
        <v>72</v>
      </c>
      <c r="B9" s="10">
        <f>'2'!B35/'1'!B24</f>
        <v>1.5026261980568995E-2</v>
      </c>
      <c r="C9" s="10">
        <f>'2'!C35/'1'!C24</f>
        <v>2.2554539800020732E-2</v>
      </c>
      <c r="D9" s="10">
        <f>'2'!D35/'1'!D24</f>
        <v>5.565300204541497E-3</v>
      </c>
      <c r="E9" s="10">
        <f>'2'!E35/'1'!E24</f>
        <v>1.081409114365744E-2</v>
      </c>
      <c r="F9" s="10">
        <f>'2'!F35/'1'!F24</f>
        <v>1.7665772700359534E-2</v>
      </c>
    </row>
    <row r="10" spans="1:7" x14ac:dyDescent="0.25">
      <c r="A10" t="s">
        <v>73</v>
      </c>
      <c r="B10" s="10">
        <f>'2'!B35/'1'!B47</f>
        <v>1.5026261980568995E-2</v>
      </c>
      <c r="C10" s="10">
        <f>'2'!C35/'1'!C47</f>
        <v>2.2554539800020732E-2</v>
      </c>
      <c r="D10" s="10">
        <f>'2'!D35/'1'!D47</f>
        <v>7.5860559028506445E-3</v>
      </c>
      <c r="E10" s="10">
        <f>'2'!E35/'1'!E47</f>
        <v>1.081409114365744E-2</v>
      </c>
      <c r="F10" s="10">
        <f>'2'!F35/'1'!F47</f>
        <v>1.7665772700359534E-2</v>
      </c>
    </row>
    <row r="11" spans="1:7" x14ac:dyDescent="0.25">
      <c r="A11" t="s">
        <v>66</v>
      </c>
    </row>
    <row r="12" spans="1:7" x14ac:dyDescent="0.25">
      <c r="A12" t="s">
        <v>74</v>
      </c>
    </row>
    <row r="13" spans="1:7" x14ac:dyDescent="0.25">
      <c r="A1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2018-05-22T04:54:35Z</dcterms:created>
  <dcterms:modified xsi:type="dcterms:W3CDTF">2020-04-13T06:50:57Z</dcterms:modified>
</cp:coreProperties>
</file>