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2c9ICFvMXqF9noC5/Sl9vo7AVIg=="/>
    </ext>
  </extLst>
</workbook>
</file>

<file path=xl/calcChain.xml><?xml version="1.0" encoding="utf-8"?>
<calcChain xmlns="http://schemas.openxmlformats.org/spreadsheetml/2006/main">
  <c r="E11" i="4" l="1"/>
  <c r="D11" i="4"/>
  <c r="F9" i="4"/>
  <c r="C9" i="4"/>
  <c r="B9" i="4"/>
  <c r="D8" i="4"/>
  <c r="C8" i="4"/>
  <c r="H36" i="3"/>
  <c r="G36" i="3"/>
  <c r="F36" i="3"/>
  <c r="E36" i="3"/>
  <c r="D36" i="3"/>
  <c r="C36" i="3"/>
  <c r="B36" i="3"/>
  <c r="H35" i="3"/>
  <c r="G35" i="3"/>
  <c r="E35" i="3"/>
  <c r="D35" i="3"/>
  <c r="C35" i="3"/>
  <c r="E31" i="3"/>
  <c r="E33" i="3" s="1"/>
  <c r="H29" i="3"/>
  <c r="H31" i="3" s="1"/>
  <c r="H33" i="3" s="1"/>
  <c r="G29" i="3"/>
  <c r="F29" i="3"/>
  <c r="E29" i="3"/>
  <c r="D29" i="3"/>
  <c r="D31" i="3" s="1"/>
  <c r="D33" i="3" s="1"/>
  <c r="C29" i="3"/>
  <c r="B29" i="3"/>
  <c r="H17" i="3"/>
  <c r="G17" i="3"/>
  <c r="G31" i="3" s="1"/>
  <c r="G33" i="3" s="1"/>
  <c r="F17" i="3"/>
  <c r="E17" i="3"/>
  <c r="D17" i="3"/>
  <c r="C17" i="3"/>
  <c r="C31" i="3" s="1"/>
  <c r="C33" i="3" s="1"/>
  <c r="B17" i="3"/>
  <c r="H13" i="3"/>
  <c r="G13" i="3"/>
  <c r="F13" i="3"/>
  <c r="F35" i="3" s="1"/>
  <c r="E13" i="3"/>
  <c r="D13" i="3"/>
  <c r="C13" i="3"/>
  <c r="B13" i="3"/>
  <c r="B35" i="3" s="1"/>
  <c r="H24" i="2"/>
  <c r="G24" i="2"/>
  <c r="F24" i="2"/>
  <c r="E24" i="2"/>
  <c r="D24" i="2"/>
  <c r="C24" i="2"/>
  <c r="B24" i="2"/>
  <c r="H18" i="2"/>
  <c r="G18" i="2"/>
  <c r="F18" i="2"/>
  <c r="E18" i="2"/>
  <c r="D18" i="2"/>
  <c r="C18" i="2"/>
  <c r="B18" i="2"/>
  <c r="E16" i="2"/>
  <c r="E21" i="2" s="1"/>
  <c r="H14" i="2"/>
  <c r="H16" i="2" s="1"/>
  <c r="H21" i="2" s="1"/>
  <c r="H23" i="2" s="1"/>
  <c r="E14" i="2"/>
  <c r="D14" i="2"/>
  <c r="D16" i="2" s="1"/>
  <c r="D21" i="2" s="1"/>
  <c r="H11" i="2"/>
  <c r="G11" i="2"/>
  <c r="G14" i="2" s="1"/>
  <c r="G16" i="2" s="1"/>
  <c r="G21" i="2" s="1"/>
  <c r="G23" i="2" s="1"/>
  <c r="E11" i="2"/>
  <c r="D11" i="2"/>
  <c r="C11" i="2"/>
  <c r="C11" i="4" s="1"/>
  <c r="H8" i="2"/>
  <c r="G8" i="2"/>
  <c r="F8" i="2"/>
  <c r="F11" i="2" s="1"/>
  <c r="E8" i="2"/>
  <c r="D8" i="2"/>
  <c r="C8" i="2"/>
  <c r="B8" i="2"/>
  <c r="B11" i="2" s="1"/>
  <c r="H53" i="1"/>
  <c r="G53" i="1"/>
  <c r="F53" i="1"/>
  <c r="E53" i="1"/>
  <c r="D53" i="1"/>
  <c r="C53" i="1"/>
  <c r="B53" i="1"/>
  <c r="H52" i="1"/>
  <c r="E52" i="1"/>
  <c r="D52" i="1"/>
  <c r="H42" i="1"/>
  <c r="G42" i="1"/>
  <c r="G52" i="1" s="1"/>
  <c r="F42" i="1"/>
  <c r="F8" i="4" s="1"/>
  <c r="E42" i="1"/>
  <c r="E8" i="4" s="1"/>
  <c r="D42" i="1"/>
  <c r="C42" i="1"/>
  <c r="C52" i="1" s="1"/>
  <c r="B42" i="1"/>
  <c r="B8" i="4" s="1"/>
  <c r="F40" i="1"/>
  <c r="E40" i="1"/>
  <c r="E50" i="1" s="1"/>
  <c r="B40" i="1"/>
  <c r="H28" i="1"/>
  <c r="G28" i="1"/>
  <c r="F28" i="1"/>
  <c r="E28" i="1"/>
  <c r="D28" i="1"/>
  <c r="C28" i="1"/>
  <c r="B28" i="1"/>
  <c r="H23" i="1"/>
  <c r="H40" i="1" s="1"/>
  <c r="H50" i="1" s="1"/>
  <c r="G23" i="1"/>
  <c r="G40" i="1" s="1"/>
  <c r="G50" i="1" s="1"/>
  <c r="F23" i="1"/>
  <c r="E23" i="1"/>
  <c r="D23" i="1"/>
  <c r="D40" i="1" s="1"/>
  <c r="D50" i="1" s="1"/>
  <c r="C23" i="1"/>
  <c r="C40" i="1" s="1"/>
  <c r="C50" i="1" s="1"/>
  <c r="B23" i="1"/>
  <c r="G19" i="1"/>
  <c r="F19" i="1"/>
  <c r="C19" i="1"/>
  <c r="B19" i="1"/>
  <c r="H11" i="1"/>
  <c r="G11" i="1"/>
  <c r="F11" i="1"/>
  <c r="E11" i="1"/>
  <c r="E9" i="4" s="1"/>
  <c r="D11" i="1"/>
  <c r="D9" i="4" s="1"/>
  <c r="C11" i="1"/>
  <c r="B11" i="1"/>
  <c r="H7" i="1"/>
  <c r="H19" i="1" s="1"/>
  <c r="G7" i="1"/>
  <c r="F7" i="1"/>
  <c r="E7" i="1"/>
  <c r="E19" i="1" s="1"/>
  <c r="D7" i="1"/>
  <c r="D19" i="1" s="1"/>
  <c r="C7" i="1"/>
  <c r="B7" i="1"/>
  <c r="E10" i="4" l="1"/>
  <c r="E12" i="4"/>
  <c r="E7" i="4"/>
  <c r="E23" i="2"/>
  <c r="E6" i="4"/>
  <c r="B11" i="4"/>
  <c r="B14" i="2"/>
  <c r="B16" i="2" s="1"/>
  <c r="B21" i="2" s="1"/>
  <c r="F11" i="4"/>
  <c r="F14" i="2"/>
  <c r="F16" i="2" s="1"/>
  <c r="F21" i="2" s="1"/>
  <c r="D10" i="4"/>
  <c r="D6" i="4"/>
  <c r="D7" i="4"/>
  <c r="D23" i="2"/>
  <c r="D12" i="4"/>
  <c r="F31" i="3"/>
  <c r="F33" i="3" s="1"/>
  <c r="B31" i="3"/>
  <c r="B33" i="3" s="1"/>
  <c r="B52" i="1"/>
  <c r="F52" i="1"/>
  <c r="B50" i="1"/>
  <c r="F50" i="1"/>
  <c r="C14" i="2"/>
  <c r="C16" i="2" s="1"/>
  <c r="C21" i="2" s="1"/>
  <c r="B12" i="4" l="1"/>
  <c r="B6" i="4"/>
  <c r="B7" i="4"/>
  <c r="B23" i="2"/>
  <c r="B10" i="4"/>
  <c r="C7" i="4"/>
  <c r="C23" i="2"/>
  <c r="C12" i="4"/>
  <c r="C10" i="4"/>
  <c r="C6" i="4"/>
  <c r="F12" i="4"/>
  <c r="F7" i="4"/>
  <c r="F23" i="2"/>
  <c r="F10" i="4"/>
  <c r="F6" i="4"/>
</calcChain>
</file>

<file path=xl/sharedStrings.xml><?xml version="1.0" encoding="utf-8"?>
<sst xmlns="http://schemas.openxmlformats.org/spreadsheetml/2006/main" count="126" uniqueCount="95">
  <si>
    <t>H.R. Textile Mills Limited</t>
  </si>
  <si>
    <t>Balance Sheet</t>
  </si>
  <si>
    <t>Income Statement</t>
  </si>
  <si>
    <t>As at quarter end</t>
  </si>
  <si>
    <t>Cash Flow Statement</t>
  </si>
  <si>
    <t>Quarter 2</t>
  </si>
  <si>
    <t>Quarter 3</t>
  </si>
  <si>
    <t>Quarter 1</t>
  </si>
  <si>
    <t>Quareter 1</t>
  </si>
  <si>
    <t>31-Sep-18</t>
  </si>
  <si>
    <t>Net Revenues</t>
  </si>
  <si>
    <t>ASSETS</t>
  </si>
  <si>
    <t>NON CURRENT ASSETS</t>
  </si>
  <si>
    <t>Net Cash Flows - Operating Activities</t>
  </si>
  <si>
    <t>Collection from turnover</t>
  </si>
  <si>
    <t>Property,Plant  and  Equipment</t>
  </si>
  <si>
    <t>Exchange fluctuation gain/ (loss)</t>
  </si>
  <si>
    <t>Cost of goods sold</t>
  </si>
  <si>
    <t>Deferred lease interest</t>
  </si>
  <si>
    <t>Receipts from other income</t>
  </si>
  <si>
    <t>CURRENT ASSETS</t>
  </si>
  <si>
    <t>Gross Profit</t>
  </si>
  <si>
    <t>Cash paid to suppliers &amp; Income Tax</t>
  </si>
  <si>
    <t>Interest paid</t>
  </si>
  <si>
    <t>Income tax paid</t>
  </si>
  <si>
    <t>Stock &amp; stores</t>
  </si>
  <si>
    <t>Trade debtors</t>
  </si>
  <si>
    <t>Operating Incomes/Expenses</t>
  </si>
  <si>
    <t>Export Incentive receivables</t>
  </si>
  <si>
    <t>Operating Profit</t>
  </si>
  <si>
    <t>Advances, deposits &amp; prepayments</t>
  </si>
  <si>
    <t>Dues from Related Parties</t>
  </si>
  <si>
    <t>Net Cash Flows - Investment Activities</t>
  </si>
  <si>
    <t>Cash &amp; bank balances</t>
  </si>
  <si>
    <t>Non-Operating Income/(Expenses)</t>
  </si>
  <si>
    <t>Acquisition of fixed assets</t>
  </si>
  <si>
    <t>Other Income</t>
  </si>
  <si>
    <t>Profit Before contribution to WPPF</t>
  </si>
  <si>
    <t>Net Cash Flows - Financing Activities</t>
  </si>
  <si>
    <t>Contribution to WPPF</t>
  </si>
  <si>
    <t>Bank Overdraft received/(paid)</t>
  </si>
  <si>
    <t>Profit Before Taxation</t>
  </si>
  <si>
    <t>Loans received/(paid) against Trust Receipts</t>
  </si>
  <si>
    <t>Liabilities and Capital</t>
  </si>
  <si>
    <t>Dues (paid) to Associated Companies</t>
  </si>
  <si>
    <t>Long Term Loans received/(paid)</t>
  </si>
  <si>
    <t>Liabilities</t>
  </si>
  <si>
    <t>Current maturity of long-term loans</t>
  </si>
  <si>
    <t>Provision for Taxation</t>
  </si>
  <si>
    <t>Non Current Liabilities</t>
  </si>
  <si>
    <t>Time loan Received /Paid</t>
  </si>
  <si>
    <t>Bills receivable discounted paid/received</t>
  </si>
  <si>
    <t>Current tax</t>
  </si>
  <si>
    <t>Lease Finance paid</t>
  </si>
  <si>
    <t>Long term loans - secured</t>
  </si>
  <si>
    <t>Deferred tax</t>
  </si>
  <si>
    <t>Dividend paid</t>
  </si>
  <si>
    <t>Provision for gratuity</t>
  </si>
  <si>
    <t>Net Profit</t>
  </si>
  <si>
    <t>Deferred tax liability</t>
  </si>
  <si>
    <t>Current Liabilities</t>
  </si>
  <si>
    <t>Net Change in Cash Flows</t>
  </si>
  <si>
    <t>Earnings per share (par value Taka 10)</t>
  </si>
  <si>
    <t>Bank overdrafts - secured</t>
  </si>
  <si>
    <t>Liability agaisnt trust receipts</t>
  </si>
  <si>
    <t>Time  loan</t>
  </si>
  <si>
    <t>Cash and Cash Equivalents at Beginning Period</t>
  </si>
  <si>
    <t>Trade Creditors</t>
  </si>
  <si>
    <t>Cash and Cash Equivalents at End of Period</t>
  </si>
  <si>
    <t>Accrued expenses</t>
  </si>
  <si>
    <t>Provision for taxation</t>
  </si>
  <si>
    <t>Bills receivable discounted</t>
  </si>
  <si>
    <t>Net Operating Cash Flow Per Share</t>
  </si>
  <si>
    <t>WPPF</t>
  </si>
  <si>
    <t>Shares to Calculate EPS</t>
  </si>
  <si>
    <t>Current maturity of long term loans</t>
  </si>
  <si>
    <t>Dues to associated company</t>
  </si>
  <si>
    <t>Shares to Calculate NOCFPS</t>
  </si>
  <si>
    <t>Shareholders’ Equity</t>
  </si>
  <si>
    <t>Share capital</t>
  </si>
  <si>
    <t>General reserve</t>
  </si>
  <si>
    <t>Tax holiday reserve</t>
  </si>
  <si>
    <t>Dividend equalisation reserve</t>
  </si>
  <si>
    <t>Revauation Surplus</t>
  </si>
  <si>
    <t>Unappropiated profit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</si>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</sst>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_);_(* \(#,##0\);_(* &quot;-&quot;??_);_(@_)"/>
    <numFmt numFmtId="165" formatCode="0.0%"/>
    <numFmt numFmtId="166" formatCode="0.0"/>
  </numFmts>
  <fonts count="1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u/>
      <sz val="11"/>
      <color theme="1"/>
      <name val="Calibri"/>
    </font>
    <font>
      <b/>
      <sz val="11"/>
      <color rgb="FF000000"/>
      <name val="Arial"/>
    </font>
    <font>
      <sz val="11"/>
      <color theme="1"/>
      <name val="Calibri"/>
    </font>
    <font>
      <sz val="11"/>
      <color rgb="FF000000"/>
      <name val="Arial"/>
    </font>
    <font>
      <sz val="12"/>
      <color theme="1"/>
      <name val="Calibri"/>
    </font>
    <font>
      <b/>
      <sz val="11"/>
      <color theme="1"/>
      <name val="Arial"/>
    </font>
    <font>
      <b/>
      <u/>
      <sz val="12"/>
      <color theme="1"/>
      <name val="Calibri"/>
    </font>
    <font>
      <sz val="11"/>
      <color theme="1"/>
      <name val="Arial"/>
    </font>
    <font>
      <sz val="10"/>
      <color theme="1"/>
      <name val="Calibri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3" fontId="3" fillId="0" borderId="0" xfId="0" applyNumberFormat="1" applyFont="1"/>
    <xf numFmtId="0" fontId="1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5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1" fillId="0" borderId="2" xfId="0" applyNumberFormat="1" applyFont="1" applyBorder="1"/>
    <xf numFmtId="0" fontId="4" fillId="0" borderId="0" xfId="0" applyFont="1"/>
    <xf numFmtId="3" fontId="5" fillId="0" borderId="0" xfId="0" applyNumberFormat="1" applyFont="1" applyAlignment="1"/>
    <xf numFmtId="164" fontId="6" fillId="0" borderId="0" xfId="0" applyNumberFormat="1" applyFont="1"/>
    <xf numFmtId="3" fontId="7" fillId="0" borderId="0" xfId="0" applyNumberFormat="1" applyFont="1" applyAlignment="1"/>
    <xf numFmtId="3" fontId="1" fillId="0" borderId="0" xfId="0" applyNumberFormat="1" applyFont="1"/>
    <xf numFmtId="3" fontId="6" fillId="0" borderId="0" xfId="0" applyNumberFormat="1" applyFont="1"/>
    <xf numFmtId="164" fontId="7" fillId="0" borderId="0" xfId="0" applyNumberFormat="1" applyFont="1" applyAlignment="1"/>
    <xf numFmtId="3" fontId="6" fillId="0" borderId="1" xfId="0" applyNumberFormat="1" applyFont="1" applyBorder="1"/>
    <xf numFmtId="0" fontId="8" fillId="0" borderId="0" xfId="0" applyFont="1"/>
    <xf numFmtId="0" fontId="6" fillId="0" borderId="0" xfId="0" applyFont="1"/>
    <xf numFmtId="41" fontId="1" fillId="0" borderId="0" xfId="0" applyNumberFormat="1" applyFont="1"/>
    <xf numFmtId="164" fontId="1" fillId="0" borderId="2" xfId="0" applyNumberFormat="1" applyFont="1" applyBorder="1"/>
    <xf numFmtId="3" fontId="9" fillId="0" borderId="0" xfId="0" applyNumberFormat="1" applyFont="1"/>
    <xf numFmtId="0" fontId="1" fillId="0" borderId="3" xfId="0" applyFont="1" applyBorder="1"/>
    <xf numFmtId="0" fontId="3" fillId="0" borderId="1" xfId="0" applyFont="1" applyBorder="1" applyAlignment="1">
      <alignment horizontal="left"/>
    </xf>
    <xf numFmtId="41" fontId="6" fillId="0" borderId="0" xfId="0" applyNumberFormat="1" applyFont="1"/>
    <xf numFmtId="0" fontId="10" fillId="0" borderId="0" xfId="0" applyFont="1" applyAlignment="1">
      <alignment horizontal="left"/>
    </xf>
    <xf numFmtId="0" fontId="11" fillId="0" borderId="0" xfId="0" applyFont="1"/>
    <xf numFmtId="3" fontId="1" fillId="0" borderId="3" xfId="0" applyNumberFormat="1" applyFont="1" applyBorder="1"/>
    <xf numFmtId="164" fontId="1" fillId="0" borderId="0" xfId="0" applyNumberFormat="1" applyFont="1"/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/>
    <xf numFmtId="4" fontId="1" fillId="0" borderId="0" xfId="0" applyNumberFormat="1" applyFont="1"/>
    <xf numFmtId="0" fontId="12" fillId="0" borderId="0" xfId="0" applyFont="1"/>
    <xf numFmtId="15" fontId="13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" customWidth="1"/>
    <col min="2" max="2" width="11.125" customWidth="1"/>
    <col min="3" max="3" width="11.875" customWidth="1"/>
    <col min="4" max="6" width="12.125" customWidth="1"/>
    <col min="7" max="8" width="11.125" customWidth="1"/>
    <col min="9" max="26" width="7.625" customWidth="1"/>
  </cols>
  <sheetData>
    <row r="1" spans="1:12" x14ac:dyDescent="0.25">
      <c r="A1" s="1" t="s">
        <v>0</v>
      </c>
    </row>
    <row r="2" spans="1:12" x14ac:dyDescent="0.25">
      <c r="A2" s="1" t="s">
        <v>1</v>
      </c>
    </row>
    <row r="3" spans="1:12" x14ac:dyDescent="0.25">
      <c r="A3" s="2" t="s">
        <v>3</v>
      </c>
    </row>
    <row r="4" spans="1:12" x14ac:dyDescent="0.25"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6" t="s">
        <v>7</v>
      </c>
      <c r="H4" s="6" t="s">
        <v>5</v>
      </c>
    </row>
    <row r="5" spans="1:12" ht="15.75" x14ac:dyDescent="0.25">
      <c r="B5" s="7">
        <v>43100</v>
      </c>
      <c r="C5" s="7">
        <v>43190</v>
      </c>
      <c r="D5" s="7" t="s">
        <v>9</v>
      </c>
      <c r="E5" s="7">
        <v>43465</v>
      </c>
      <c r="F5" s="7">
        <v>43555</v>
      </c>
      <c r="G5" s="9">
        <v>43738</v>
      </c>
      <c r="H5" s="9">
        <v>43830</v>
      </c>
    </row>
    <row r="6" spans="1:12" x14ac:dyDescent="0.25">
      <c r="A6" s="11" t="s">
        <v>11</v>
      </c>
    </row>
    <row r="7" spans="1:12" x14ac:dyDescent="0.25">
      <c r="A7" s="13" t="s">
        <v>12</v>
      </c>
      <c r="B7" s="17">
        <f t="shared" ref="B7:H7" si="0">SUM(B8:B9)</f>
        <v>648713894</v>
      </c>
      <c r="C7" s="17">
        <f t="shared" si="0"/>
        <v>626337462</v>
      </c>
      <c r="D7" s="17">
        <f t="shared" si="0"/>
        <v>784727160</v>
      </c>
      <c r="E7" s="17">
        <f t="shared" si="0"/>
        <v>1476729029</v>
      </c>
      <c r="F7" s="17">
        <f t="shared" si="0"/>
        <v>1513089450</v>
      </c>
      <c r="G7" s="17">
        <f t="shared" si="0"/>
        <v>1681713943</v>
      </c>
      <c r="H7" s="17">
        <f t="shared" si="0"/>
        <v>1812888382</v>
      </c>
      <c r="I7" s="18"/>
      <c r="J7" s="18"/>
      <c r="K7" s="18"/>
      <c r="L7" s="18"/>
    </row>
    <row r="8" spans="1:12" x14ac:dyDescent="0.25">
      <c r="A8" s="2" t="s">
        <v>15</v>
      </c>
      <c r="B8" s="18">
        <v>648713894</v>
      </c>
      <c r="C8" s="18">
        <v>626337462</v>
      </c>
      <c r="D8" s="18">
        <v>784727160</v>
      </c>
      <c r="E8" s="18">
        <v>1476729029</v>
      </c>
      <c r="F8" s="18">
        <v>1513089450</v>
      </c>
      <c r="G8" s="16">
        <v>1681713943</v>
      </c>
      <c r="H8" s="16">
        <v>1812888382</v>
      </c>
      <c r="I8" s="18"/>
      <c r="J8" s="18"/>
      <c r="K8" s="18"/>
      <c r="L8" s="18"/>
    </row>
    <row r="9" spans="1:12" x14ac:dyDescent="0.25">
      <c r="A9" s="2" t="s">
        <v>18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x14ac:dyDescent="0.25">
      <c r="B10" s="18"/>
      <c r="C10" s="18"/>
      <c r="D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3" t="s">
        <v>20</v>
      </c>
      <c r="B11" s="17">
        <f t="shared" ref="B11:H11" si="1">SUM(B12:B17)</f>
        <v>924892029</v>
      </c>
      <c r="C11" s="17">
        <f t="shared" si="1"/>
        <v>1025072135</v>
      </c>
      <c r="D11" s="17">
        <f t="shared" si="1"/>
        <v>918020128</v>
      </c>
      <c r="E11" s="17">
        <f t="shared" si="1"/>
        <v>945639041</v>
      </c>
      <c r="F11" s="17">
        <f t="shared" si="1"/>
        <v>1034529597</v>
      </c>
      <c r="G11" s="17">
        <f t="shared" si="1"/>
        <v>1140399215</v>
      </c>
      <c r="H11" s="17">
        <f t="shared" si="1"/>
        <v>1231961977</v>
      </c>
      <c r="I11" s="18"/>
      <c r="J11" s="18"/>
      <c r="K11" s="18"/>
      <c r="L11" s="18"/>
    </row>
    <row r="12" spans="1:12" x14ac:dyDescent="0.25">
      <c r="A12" s="22" t="s">
        <v>25</v>
      </c>
      <c r="B12" s="18">
        <v>310645642</v>
      </c>
      <c r="C12" s="18">
        <v>324589563</v>
      </c>
      <c r="D12" s="18">
        <v>354745625</v>
      </c>
      <c r="E12" s="18">
        <v>392954333</v>
      </c>
      <c r="F12" s="18">
        <v>397458745</v>
      </c>
      <c r="G12" s="16">
        <v>415684587</v>
      </c>
      <c r="H12" s="16">
        <v>425349397</v>
      </c>
      <c r="I12" s="18"/>
      <c r="J12" s="18"/>
      <c r="K12" s="18"/>
      <c r="L12" s="18"/>
    </row>
    <row r="13" spans="1:12" x14ac:dyDescent="0.25">
      <c r="A13" s="22" t="s">
        <v>26</v>
      </c>
      <c r="B13" s="18">
        <v>444393799</v>
      </c>
      <c r="C13" s="18">
        <v>441309296</v>
      </c>
      <c r="D13" s="18">
        <v>392389404</v>
      </c>
      <c r="E13" s="18">
        <v>414341617</v>
      </c>
      <c r="F13" s="18">
        <v>435054005</v>
      </c>
      <c r="G13" s="16">
        <v>548256022</v>
      </c>
      <c r="H13" s="16">
        <v>585513871</v>
      </c>
      <c r="I13" s="18"/>
      <c r="J13" s="18"/>
      <c r="K13" s="18"/>
      <c r="L13" s="18"/>
    </row>
    <row r="14" spans="1:12" x14ac:dyDescent="0.25">
      <c r="A14" s="22" t="s">
        <v>28</v>
      </c>
      <c r="B14" s="18">
        <v>82755804</v>
      </c>
      <c r="C14" s="18">
        <v>71951147</v>
      </c>
      <c r="D14" s="18">
        <v>80752408</v>
      </c>
      <c r="E14" s="18">
        <v>53232122</v>
      </c>
      <c r="F14" s="18">
        <v>56940661</v>
      </c>
      <c r="G14" s="16">
        <v>39857234</v>
      </c>
      <c r="H14" s="16">
        <v>47567149</v>
      </c>
      <c r="I14" s="18"/>
      <c r="J14" s="18"/>
      <c r="K14" s="18"/>
      <c r="L14" s="18"/>
    </row>
    <row r="15" spans="1:12" x14ac:dyDescent="0.25">
      <c r="A15" s="22" t="s">
        <v>30</v>
      </c>
      <c r="B15" s="18">
        <v>47973873</v>
      </c>
      <c r="C15" s="18">
        <v>47137289</v>
      </c>
      <c r="D15" s="18">
        <v>52914725</v>
      </c>
      <c r="E15" s="18">
        <v>51768679</v>
      </c>
      <c r="F15" s="18">
        <v>58249996</v>
      </c>
      <c r="G15" s="16">
        <v>67584521</v>
      </c>
      <c r="H15" s="16">
        <v>66315294</v>
      </c>
      <c r="I15" s="18"/>
      <c r="J15" s="18"/>
      <c r="K15" s="18"/>
      <c r="L15" s="18"/>
    </row>
    <row r="16" spans="1:12" x14ac:dyDescent="0.25">
      <c r="A16" s="22" t="s">
        <v>31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5">
      <c r="A17" s="22" t="s">
        <v>33</v>
      </c>
      <c r="B17" s="18">
        <v>39122911</v>
      </c>
      <c r="C17" s="18">
        <v>140084840</v>
      </c>
      <c r="D17" s="18">
        <v>37217966</v>
      </c>
      <c r="E17" s="18">
        <v>33342290</v>
      </c>
      <c r="F17" s="18">
        <v>86826190</v>
      </c>
      <c r="G17" s="16">
        <v>69016851</v>
      </c>
      <c r="H17" s="16">
        <v>107216266</v>
      </c>
      <c r="I17" s="18"/>
      <c r="J17" s="18"/>
      <c r="K17" s="18"/>
      <c r="L17" s="18"/>
    </row>
    <row r="18" spans="1:12" x14ac:dyDescent="0.25">
      <c r="F18" s="18"/>
      <c r="G18" s="18"/>
      <c r="H18" s="18"/>
      <c r="I18" s="18"/>
      <c r="J18" s="18"/>
      <c r="K18" s="18"/>
      <c r="L18" s="18"/>
    </row>
    <row r="19" spans="1:12" x14ac:dyDescent="0.25">
      <c r="A19" s="1"/>
      <c r="B19" s="17">
        <f t="shared" ref="B19:H19" si="2">B7+B11</f>
        <v>1573605923</v>
      </c>
      <c r="C19" s="17">
        <f t="shared" si="2"/>
        <v>1651409597</v>
      </c>
      <c r="D19" s="17">
        <f t="shared" si="2"/>
        <v>1702747288</v>
      </c>
      <c r="E19" s="17">
        <f t="shared" si="2"/>
        <v>2422368070</v>
      </c>
      <c r="F19" s="17">
        <f t="shared" si="2"/>
        <v>2547619047</v>
      </c>
      <c r="G19" s="17">
        <f t="shared" si="2"/>
        <v>2822113158</v>
      </c>
      <c r="H19" s="17">
        <f t="shared" si="2"/>
        <v>3044850359</v>
      </c>
      <c r="I19" s="18"/>
      <c r="J19" s="18"/>
      <c r="K19" s="18"/>
      <c r="L19" s="18"/>
    </row>
    <row r="20" spans="1:12" x14ac:dyDescent="0.25">
      <c r="G20" s="18"/>
      <c r="H20" s="18"/>
      <c r="I20" s="18"/>
      <c r="J20" s="18"/>
      <c r="K20" s="18"/>
      <c r="L20" s="18"/>
    </row>
    <row r="21" spans="1:12" ht="15.75" customHeight="1" x14ac:dyDescent="0.25">
      <c r="A21" s="27" t="s">
        <v>43</v>
      </c>
      <c r="C21" s="17"/>
      <c r="D21" s="1"/>
      <c r="E21" s="1"/>
      <c r="F21" s="1"/>
      <c r="G21" s="18"/>
      <c r="H21" s="18"/>
      <c r="I21" s="18"/>
      <c r="J21" s="18"/>
      <c r="K21" s="18"/>
      <c r="L21" s="18"/>
    </row>
    <row r="22" spans="1:12" ht="15.75" customHeight="1" x14ac:dyDescent="0.25">
      <c r="A22" s="29" t="s">
        <v>46</v>
      </c>
      <c r="C22" s="17"/>
      <c r="D22" s="1"/>
      <c r="E22" s="1"/>
      <c r="F22" s="1"/>
      <c r="G22" s="18"/>
      <c r="H22" s="18"/>
      <c r="I22" s="18"/>
      <c r="J22" s="18"/>
      <c r="K22" s="18"/>
      <c r="L22" s="18"/>
    </row>
    <row r="23" spans="1:12" ht="15.75" customHeight="1" x14ac:dyDescent="0.25">
      <c r="A23" s="13" t="s">
        <v>49</v>
      </c>
      <c r="B23" s="17">
        <f t="shared" ref="B23:H23" si="3">SUM(B24:B26)</f>
        <v>201540618</v>
      </c>
      <c r="C23" s="17">
        <f t="shared" si="3"/>
        <v>181179697</v>
      </c>
      <c r="D23" s="17">
        <f t="shared" si="3"/>
        <v>213722018</v>
      </c>
      <c r="E23" s="17">
        <f t="shared" si="3"/>
        <v>242092951</v>
      </c>
      <c r="F23" s="17">
        <f t="shared" si="3"/>
        <v>298671890</v>
      </c>
      <c r="G23" s="17">
        <f t="shared" si="3"/>
        <v>859230741</v>
      </c>
      <c r="H23" s="17">
        <f t="shared" si="3"/>
        <v>1040896690</v>
      </c>
      <c r="I23" s="18"/>
      <c r="J23" s="18"/>
      <c r="K23" s="18"/>
      <c r="L23" s="18"/>
    </row>
    <row r="24" spans="1:12" ht="15.75" customHeight="1" x14ac:dyDescent="0.25">
      <c r="A24" s="22" t="s">
        <v>54</v>
      </c>
      <c r="B24" s="18">
        <v>138741639</v>
      </c>
      <c r="C24" s="18">
        <v>118756226</v>
      </c>
      <c r="D24" s="18">
        <v>147170161</v>
      </c>
      <c r="E24" s="18">
        <v>174978501</v>
      </c>
      <c r="F24" s="18">
        <v>231643233</v>
      </c>
      <c r="G24" s="16">
        <v>786878622</v>
      </c>
      <c r="H24" s="16">
        <v>969200183</v>
      </c>
      <c r="I24" s="18"/>
      <c r="J24" s="18"/>
      <c r="K24" s="18"/>
      <c r="L24" s="18"/>
    </row>
    <row r="25" spans="1:12" ht="15.75" customHeight="1" x14ac:dyDescent="0.25">
      <c r="A25" s="22" t="s">
        <v>57</v>
      </c>
      <c r="B25" s="18">
        <v>28267875</v>
      </c>
      <c r="C25" s="18">
        <v>28234874</v>
      </c>
      <c r="D25" s="18">
        <v>27388862</v>
      </c>
      <c r="E25" s="18">
        <v>26816322</v>
      </c>
      <c r="F25" s="18">
        <v>26622822</v>
      </c>
      <c r="G25" s="16">
        <v>28616271</v>
      </c>
      <c r="H25" s="16">
        <v>28198482</v>
      </c>
      <c r="I25" s="18"/>
      <c r="J25" s="18"/>
      <c r="K25" s="18"/>
      <c r="L25" s="18"/>
    </row>
    <row r="26" spans="1:12" ht="15.75" customHeight="1" x14ac:dyDescent="0.25">
      <c r="A26" s="22" t="s">
        <v>59</v>
      </c>
      <c r="B26" s="18">
        <v>34531104</v>
      </c>
      <c r="C26" s="18">
        <v>34188597</v>
      </c>
      <c r="D26" s="18">
        <v>39162995</v>
      </c>
      <c r="E26" s="18">
        <v>40298128</v>
      </c>
      <c r="F26" s="18">
        <v>40405835</v>
      </c>
      <c r="G26" s="16">
        <v>43735848</v>
      </c>
      <c r="H26" s="16">
        <v>43498025</v>
      </c>
      <c r="I26" s="18"/>
      <c r="J26" s="18"/>
      <c r="K26" s="18"/>
      <c r="L26" s="18"/>
    </row>
    <row r="27" spans="1:12" ht="15.75" customHeight="1" x14ac:dyDescent="0.25">
      <c r="C27" s="18"/>
      <c r="E27" s="18"/>
      <c r="F27" s="18"/>
      <c r="G27" s="18"/>
      <c r="H27" s="18"/>
      <c r="I27" s="18"/>
      <c r="J27" s="18"/>
      <c r="K27" s="18"/>
      <c r="L27" s="18"/>
    </row>
    <row r="28" spans="1:12" ht="15.75" customHeight="1" x14ac:dyDescent="0.25">
      <c r="A28" s="13" t="s">
        <v>60</v>
      </c>
      <c r="B28" s="17">
        <f t="shared" ref="B28:H28" si="4">SUM(B29:B38)</f>
        <v>1005842261</v>
      </c>
      <c r="C28" s="17">
        <f t="shared" si="4"/>
        <v>1090612842</v>
      </c>
      <c r="D28" s="17">
        <f t="shared" si="4"/>
        <v>1090663222</v>
      </c>
      <c r="E28" s="17">
        <f t="shared" si="4"/>
        <v>1109625870</v>
      </c>
      <c r="F28" s="17">
        <f t="shared" si="4"/>
        <v>1164720846</v>
      </c>
      <c r="G28" s="17">
        <f t="shared" si="4"/>
        <v>854488700</v>
      </c>
      <c r="H28" s="17">
        <f t="shared" si="4"/>
        <v>896330217</v>
      </c>
      <c r="I28" s="18"/>
      <c r="J28" s="18"/>
      <c r="K28" s="18"/>
      <c r="L28" s="18"/>
    </row>
    <row r="29" spans="1:12" ht="15.75" customHeight="1" x14ac:dyDescent="0.25">
      <c r="A29" s="22" t="s">
        <v>63</v>
      </c>
      <c r="B29" s="18">
        <v>85090407</v>
      </c>
      <c r="C29" s="18">
        <v>63418330</v>
      </c>
      <c r="D29" s="18">
        <v>97809099</v>
      </c>
      <c r="E29" s="18">
        <v>82007246</v>
      </c>
      <c r="F29" s="18">
        <v>104327736</v>
      </c>
      <c r="G29" s="16">
        <v>101777694</v>
      </c>
      <c r="H29" s="16">
        <v>101751234</v>
      </c>
      <c r="I29" s="18"/>
      <c r="J29" s="18"/>
      <c r="K29" s="18"/>
      <c r="L29" s="18"/>
    </row>
    <row r="30" spans="1:12" ht="15.75" customHeight="1" x14ac:dyDescent="0.25">
      <c r="A30" s="22" t="s">
        <v>64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ht="15.75" customHeight="1" x14ac:dyDescent="0.25">
      <c r="A31" s="22" t="s">
        <v>65</v>
      </c>
      <c r="B31" s="18">
        <v>12500000</v>
      </c>
      <c r="C31" s="18">
        <v>52436846</v>
      </c>
      <c r="D31" s="18">
        <v>218010458</v>
      </c>
      <c r="E31" s="18">
        <v>253877362</v>
      </c>
      <c r="F31" s="18">
        <v>262477008</v>
      </c>
      <c r="G31" s="18"/>
      <c r="H31" s="16">
        <v>150133361</v>
      </c>
      <c r="I31" s="18"/>
      <c r="J31" s="18"/>
      <c r="K31" s="18"/>
      <c r="L31" s="18"/>
    </row>
    <row r="32" spans="1:12" ht="15.75" customHeight="1" x14ac:dyDescent="0.25">
      <c r="A32" s="2" t="s">
        <v>67</v>
      </c>
      <c r="B32" s="18">
        <v>679196855</v>
      </c>
      <c r="C32" s="18">
        <v>731397007</v>
      </c>
      <c r="D32" s="18">
        <v>560660497</v>
      </c>
      <c r="E32" s="18">
        <v>582596545</v>
      </c>
      <c r="F32" s="18">
        <v>609822873</v>
      </c>
      <c r="G32" s="16">
        <v>580626610</v>
      </c>
      <c r="H32" s="16">
        <v>513474040</v>
      </c>
      <c r="I32" s="18"/>
      <c r="J32" s="18"/>
      <c r="K32" s="18"/>
      <c r="L32" s="18"/>
    </row>
    <row r="33" spans="1:12" ht="15.75" customHeight="1" x14ac:dyDescent="0.25">
      <c r="A33" s="22" t="s">
        <v>69</v>
      </c>
      <c r="B33" s="18">
        <v>37191256</v>
      </c>
      <c r="C33" s="18">
        <v>31042168</v>
      </c>
      <c r="D33" s="18">
        <v>31284994</v>
      </c>
      <c r="E33" s="18">
        <v>32115256</v>
      </c>
      <c r="F33" s="18">
        <v>30528230</v>
      </c>
      <c r="G33" s="16">
        <v>29024762</v>
      </c>
      <c r="H33" s="16">
        <v>26861032</v>
      </c>
      <c r="I33" s="18"/>
      <c r="J33" s="18"/>
      <c r="K33" s="18"/>
      <c r="L33" s="18"/>
    </row>
    <row r="34" spans="1:12" ht="15.75" customHeight="1" x14ac:dyDescent="0.25">
      <c r="A34" s="22" t="s">
        <v>70</v>
      </c>
      <c r="B34" s="18">
        <v>21122721</v>
      </c>
      <c r="C34" s="18">
        <v>26439434</v>
      </c>
      <c r="D34" s="18">
        <v>34187681</v>
      </c>
      <c r="E34" s="18">
        <v>29373968</v>
      </c>
      <c r="F34" s="18">
        <v>30284765</v>
      </c>
      <c r="G34" s="16">
        <v>34881577</v>
      </c>
      <c r="H34" s="16">
        <v>20203004</v>
      </c>
      <c r="I34" s="18"/>
      <c r="J34" s="18"/>
      <c r="K34" s="18"/>
      <c r="L34" s="18"/>
    </row>
    <row r="35" spans="1:12" ht="15.75" customHeight="1" x14ac:dyDescent="0.25">
      <c r="A35" s="22" t="s">
        <v>71</v>
      </c>
      <c r="B35" s="18">
        <v>63653470</v>
      </c>
      <c r="C35" s="18">
        <v>81904917</v>
      </c>
      <c r="D35" s="18">
        <v>33746542</v>
      </c>
      <c r="E35" s="18">
        <v>29343027</v>
      </c>
      <c r="F35" s="18">
        <v>39004917</v>
      </c>
      <c r="G35" s="16">
        <v>37542145</v>
      </c>
      <c r="H35" s="16">
        <v>18763543</v>
      </c>
      <c r="I35" s="18"/>
      <c r="J35" s="18"/>
      <c r="K35" s="18"/>
      <c r="L35" s="18"/>
    </row>
    <row r="36" spans="1:12" ht="15.75" customHeight="1" x14ac:dyDescent="0.25">
      <c r="A36" s="22" t="s">
        <v>73</v>
      </c>
      <c r="B36" s="18">
        <v>26036148</v>
      </c>
      <c r="C36" s="18">
        <v>25610776</v>
      </c>
      <c r="D36" s="18">
        <v>18929308</v>
      </c>
      <c r="E36" s="18">
        <v>17979029</v>
      </c>
      <c r="F36" s="18">
        <v>17428982</v>
      </c>
      <c r="G36" s="16">
        <v>18576892</v>
      </c>
      <c r="H36" s="16">
        <v>17083336</v>
      </c>
      <c r="I36" s="18"/>
      <c r="J36" s="18"/>
      <c r="K36" s="18"/>
      <c r="L36" s="18"/>
    </row>
    <row r="37" spans="1:12" ht="15.75" customHeight="1" x14ac:dyDescent="0.25">
      <c r="A37" s="22" t="s">
        <v>75</v>
      </c>
      <c r="B37" s="18">
        <v>81051404</v>
      </c>
      <c r="C37" s="18">
        <v>78363364</v>
      </c>
      <c r="D37" s="18">
        <v>96034643</v>
      </c>
      <c r="E37" s="18">
        <v>82333437</v>
      </c>
      <c r="F37" s="18">
        <v>70846335</v>
      </c>
      <c r="G37" s="16">
        <v>52059020</v>
      </c>
      <c r="H37" s="16">
        <v>48060667</v>
      </c>
      <c r="I37" s="18"/>
      <c r="J37" s="18"/>
      <c r="K37" s="18"/>
      <c r="L37" s="18"/>
    </row>
    <row r="38" spans="1:12" ht="15.75" customHeight="1" x14ac:dyDescent="0.25">
      <c r="A38" s="22" t="s">
        <v>76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pans="1:12" ht="15.75" customHeight="1" x14ac:dyDescent="0.25">
      <c r="A39" s="22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2" ht="15.75" customHeight="1" x14ac:dyDescent="0.25">
      <c r="A40" s="1"/>
      <c r="B40" s="17">
        <f t="shared" ref="B40:H40" si="5">B23+B28</f>
        <v>1207382879</v>
      </c>
      <c r="C40" s="17">
        <f t="shared" si="5"/>
        <v>1271792539</v>
      </c>
      <c r="D40" s="17">
        <f t="shared" si="5"/>
        <v>1304385240</v>
      </c>
      <c r="E40" s="17">
        <f t="shared" si="5"/>
        <v>1351718821</v>
      </c>
      <c r="F40" s="17">
        <f t="shared" si="5"/>
        <v>1463392736</v>
      </c>
      <c r="G40" s="17">
        <f t="shared" si="5"/>
        <v>1713719441</v>
      </c>
      <c r="H40" s="17">
        <f t="shared" si="5"/>
        <v>1937226907</v>
      </c>
      <c r="I40" s="18"/>
      <c r="J40" s="18"/>
      <c r="K40" s="18"/>
      <c r="L40" s="18"/>
    </row>
    <row r="41" spans="1:12" ht="15.75" customHeight="1" x14ac:dyDescent="0.25">
      <c r="A41" s="1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 ht="15.75" customHeight="1" x14ac:dyDescent="0.25">
      <c r="A42" s="13" t="s">
        <v>78</v>
      </c>
      <c r="B42" s="17">
        <f t="shared" ref="B42:H42" si="6">SUM(B43:B48)</f>
        <v>366223044</v>
      </c>
      <c r="C42" s="17">
        <f t="shared" si="6"/>
        <v>379617058</v>
      </c>
      <c r="D42" s="17">
        <f t="shared" si="6"/>
        <v>398362048</v>
      </c>
      <c r="E42" s="17">
        <f t="shared" si="6"/>
        <v>1070649249</v>
      </c>
      <c r="F42" s="17">
        <f t="shared" si="6"/>
        <v>1084226311</v>
      </c>
      <c r="G42" s="17">
        <f t="shared" si="6"/>
        <v>1108393717</v>
      </c>
      <c r="H42" s="17">
        <f t="shared" si="6"/>
        <v>1107623452</v>
      </c>
      <c r="I42" s="18"/>
      <c r="J42" s="18"/>
      <c r="K42" s="18"/>
      <c r="L42" s="18"/>
    </row>
    <row r="43" spans="1:12" ht="15.75" customHeight="1" x14ac:dyDescent="0.25">
      <c r="A43" s="2" t="s">
        <v>79</v>
      </c>
      <c r="B43" s="18">
        <v>253000000</v>
      </c>
      <c r="C43" s="18">
        <v>253000000</v>
      </c>
      <c r="D43" s="18">
        <v>253000000</v>
      </c>
      <c r="E43" s="18">
        <v>253000000</v>
      </c>
      <c r="F43" s="18">
        <v>253000000</v>
      </c>
      <c r="G43" s="16">
        <v>253000000</v>
      </c>
      <c r="H43" s="16">
        <v>253000000</v>
      </c>
      <c r="I43" s="18"/>
      <c r="J43" s="18"/>
      <c r="K43" s="18"/>
      <c r="L43" s="18"/>
    </row>
    <row r="44" spans="1:12" ht="15.75" customHeight="1" x14ac:dyDescent="0.25">
      <c r="A44" s="2" t="s">
        <v>80</v>
      </c>
      <c r="B44" s="18">
        <v>6956752</v>
      </c>
      <c r="C44" s="18">
        <v>6956752</v>
      </c>
      <c r="D44" s="18">
        <v>6956752</v>
      </c>
      <c r="E44" s="18">
        <v>6956752</v>
      </c>
      <c r="F44" s="18">
        <v>6956752</v>
      </c>
      <c r="G44" s="16">
        <v>6956752</v>
      </c>
      <c r="H44" s="16">
        <v>6956752</v>
      </c>
      <c r="I44" s="18"/>
      <c r="J44" s="18"/>
      <c r="K44" s="18"/>
      <c r="L44" s="18"/>
    </row>
    <row r="45" spans="1:12" ht="15.75" customHeight="1" x14ac:dyDescent="0.25">
      <c r="A45" s="2" t="s">
        <v>81</v>
      </c>
      <c r="B45" s="18">
        <v>22378988</v>
      </c>
      <c r="C45" s="18">
        <v>22378988</v>
      </c>
      <c r="D45" s="18">
        <v>22378988</v>
      </c>
      <c r="E45" s="18">
        <v>22378988</v>
      </c>
      <c r="F45" s="18">
        <v>22378988</v>
      </c>
      <c r="G45" s="16">
        <v>22378988</v>
      </c>
      <c r="H45" s="16">
        <v>22378988</v>
      </c>
      <c r="I45" s="18"/>
      <c r="J45" s="18"/>
      <c r="K45" s="18"/>
      <c r="L45" s="18"/>
    </row>
    <row r="46" spans="1:12" ht="15.75" customHeight="1" x14ac:dyDescent="0.25">
      <c r="A46" s="2" t="s">
        <v>82</v>
      </c>
      <c r="B46" s="18">
        <v>10000000</v>
      </c>
      <c r="C46" s="18">
        <v>10000000</v>
      </c>
      <c r="D46" s="18">
        <v>10000000</v>
      </c>
      <c r="E46" s="18">
        <v>10000000</v>
      </c>
      <c r="F46" s="18">
        <v>10000000</v>
      </c>
      <c r="G46" s="16">
        <v>10000000</v>
      </c>
      <c r="H46" s="16">
        <v>10000000</v>
      </c>
      <c r="I46" s="18"/>
      <c r="J46" s="18"/>
      <c r="K46" s="18"/>
      <c r="L46" s="18"/>
    </row>
    <row r="47" spans="1:12" ht="15.75" customHeight="1" x14ac:dyDescent="0.25">
      <c r="A47" s="2" t="s">
        <v>83</v>
      </c>
      <c r="B47" s="18"/>
      <c r="C47" s="18"/>
      <c r="D47" s="18"/>
      <c r="E47" s="18">
        <v>686195360</v>
      </c>
      <c r="F47" s="18">
        <v>686195360</v>
      </c>
      <c r="G47" s="16">
        <v>685404584</v>
      </c>
      <c r="H47" s="16">
        <v>685140992</v>
      </c>
      <c r="I47" s="18"/>
      <c r="J47" s="18"/>
      <c r="K47" s="18"/>
      <c r="L47" s="18"/>
    </row>
    <row r="48" spans="1:12" ht="15.75" customHeight="1" x14ac:dyDescent="0.25">
      <c r="A48" s="2" t="s">
        <v>84</v>
      </c>
      <c r="B48" s="18">
        <v>73887304</v>
      </c>
      <c r="C48" s="18">
        <v>87281318</v>
      </c>
      <c r="D48" s="18">
        <v>106026308</v>
      </c>
      <c r="E48" s="18">
        <v>92118149</v>
      </c>
      <c r="F48" s="18">
        <v>105695211</v>
      </c>
      <c r="G48" s="16">
        <v>130653393</v>
      </c>
      <c r="H48" s="16">
        <v>130146720</v>
      </c>
      <c r="I48" s="18"/>
      <c r="J48" s="18"/>
      <c r="K48" s="18"/>
      <c r="L48" s="18"/>
    </row>
    <row r="49" spans="1:12" ht="15.75" customHeight="1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5.75" customHeight="1" x14ac:dyDescent="0.25">
      <c r="A50" s="1"/>
      <c r="B50" s="17">
        <f t="shared" ref="B50:H50" si="7">B42+B40</f>
        <v>1573605923</v>
      </c>
      <c r="C50" s="17">
        <f t="shared" si="7"/>
        <v>1651409597</v>
      </c>
      <c r="D50" s="17">
        <f t="shared" si="7"/>
        <v>1702747288</v>
      </c>
      <c r="E50" s="17">
        <f t="shared" si="7"/>
        <v>2422368070</v>
      </c>
      <c r="F50" s="17">
        <f t="shared" si="7"/>
        <v>2547619047</v>
      </c>
      <c r="G50" s="17">
        <f t="shared" si="7"/>
        <v>2822113158</v>
      </c>
      <c r="H50" s="17">
        <f t="shared" si="7"/>
        <v>3044850359</v>
      </c>
      <c r="I50" s="18"/>
      <c r="J50" s="18"/>
      <c r="K50" s="18"/>
      <c r="L50" s="18"/>
    </row>
    <row r="51" spans="1:12" ht="15.75" customHeight="1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5.75" customHeight="1" x14ac:dyDescent="0.25">
      <c r="A52" s="10" t="s">
        <v>85</v>
      </c>
      <c r="B52" s="35">
        <f t="shared" ref="B52:H52" si="8">B42/(B43/10)</f>
        <v>14.475219130434782</v>
      </c>
      <c r="C52" s="35">
        <f t="shared" si="8"/>
        <v>15.004626798418972</v>
      </c>
      <c r="D52" s="35">
        <f t="shared" si="8"/>
        <v>15.745535494071147</v>
      </c>
      <c r="E52" s="35">
        <f t="shared" si="8"/>
        <v>42.318152134387354</v>
      </c>
      <c r="F52" s="35">
        <f t="shared" si="8"/>
        <v>42.85479490118577</v>
      </c>
      <c r="G52" s="35">
        <f t="shared" si="8"/>
        <v>43.810028339920947</v>
      </c>
      <c r="H52" s="35">
        <f t="shared" si="8"/>
        <v>43.779583083003949</v>
      </c>
      <c r="I52" s="18"/>
      <c r="J52" s="18"/>
      <c r="K52" s="18"/>
      <c r="L52" s="18"/>
    </row>
    <row r="53" spans="1:12" ht="15.75" customHeight="1" x14ac:dyDescent="0.25">
      <c r="A53" s="10" t="s">
        <v>86</v>
      </c>
      <c r="B53" s="17">
        <f t="shared" ref="B53:H53" si="9">B43/10</f>
        <v>25300000</v>
      </c>
      <c r="C53" s="17">
        <f t="shared" si="9"/>
        <v>25300000</v>
      </c>
      <c r="D53" s="17">
        <f t="shared" si="9"/>
        <v>25300000</v>
      </c>
      <c r="E53" s="17">
        <f t="shared" si="9"/>
        <v>25300000</v>
      </c>
      <c r="F53" s="17">
        <f t="shared" si="9"/>
        <v>25300000</v>
      </c>
      <c r="G53" s="17">
        <f t="shared" si="9"/>
        <v>25300000</v>
      </c>
      <c r="H53" s="17">
        <f t="shared" si="9"/>
        <v>25300000</v>
      </c>
      <c r="I53" s="18"/>
      <c r="J53" s="18"/>
      <c r="K53" s="18"/>
      <c r="L53" s="18"/>
    </row>
    <row r="54" spans="1:12" ht="15.75" customHeight="1" x14ac:dyDescent="0.25">
      <c r="B54" s="17"/>
      <c r="C54" s="17"/>
      <c r="D54" s="17"/>
      <c r="E54" s="17"/>
      <c r="F54" s="17"/>
      <c r="G54" s="18"/>
      <c r="H54" s="18"/>
      <c r="I54" s="18"/>
      <c r="J54" s="18"/>
      <c r="K54" s="18"/>
      <c r="L54" s="18"/>
    </row>
    <row r="55" spans="1:12" ht="15.75" customHeight="1" x14ac:dyDescent="0.25">
      <c r="E55" s="18"/>
      <c r="F55" s="18"/>
      <c r="G55" s="18"/>
      <c r="H55" s="18"/>
      <c r="I55" s="18"/>
      <c r="J55" s="18"/>
      <c r="K55" s="18"/>
      <c r="L55" s="18"/>
    </row>
    <row r="56" spans="1:12" ht="15.75" customHeight="1" x14ac:dyDescent="0.25">
      <c r="B56" s="1"/>
      <c r="C56" s="35"/>
      <c r="D56" s="1"/>
      <c r="E56" s="1"/>
      <c r="F56" s="1"/>
      <c r="G56" s="18"/>
      <c r="H56" s="18"/>
      <c r="I56" s="18"/>
      <c r="J56" s="18"/>
      <c r="K56" s="18"/>
      <c r="L56" s="18"/>
    </row>
    <row r="57" spans="1:12" ht="15.75" customHeight="1" x14ac:dyDescent="0.25">
      <c r="G57" s="18"/>
      <c r="H57" s="18"/>
      <c r="I57" s="18"/>
      <c r="J57" s="18"/>
      <c r="K57" s="18"/>
      <c r="L57" s="18"/>
    </row>
    <row r="58" spans="1:12" ht="15.75" customHeight="1" x14ac:dyDescent="0.25">
      <c r="G58" s="18"/>
      <c r="H58" s="18"/>
      <c r="I58" s="18"/>
      <c r="J58" s="18"/>
      <c r="K58" s="18"/>
      <c r="L58" s="18"/>
    </row>
    <row r="59" spans="1:12" ht="15.75" customHeight="1" x14ac:dyDescent="0.25">
      <c r="G59" s="18"/>
      <c r="H59" s="18"/>
      <c r="I59" s="18"/>
      <c r="J59" s="18"/>
      <c r="K59" s="18"/>
      <c r="L59" s="18"/>
    </row>
    <row r="60" spans="1:12" ht="15.75" customHeight="1" x14ac:dyDescent="0.25">
      <c r="G60" s="18"/>
      <c r="H60" s="18"/>
      <c r="I60" s="18"/>
      <c r="J60" s="18"/>
      <c r="K60" s="18"/>
      <c r="L60" s="18"/>
    </row>
    <row r="61" spans="1:12" ht="15.75" customHeight="1" x14ac:dyDescent="0.25">
      <c r="G61" s="18"/>
      <c r="H61" s="18"/>
      <c r="I61" s="18"/>
      <c r="J61" s="18"/>
      <c r="K61" s="18"/>
      <c r="L61" s="18"/>
    </row>
    <row r="62" spans="1:12" ht="15.75" customHeight="1" x14ac:dyDescent="0.25">
      <c r="G62" s="18"/>
      <c r="H62" s="18"/>
      <c r="I62" s="18"/>
      <c r="J62" s="18"/>
      <c r="K62" s="18"/>
      <c r="L62" s="18"/>
    </row>
    <row r="63" spans="1:12" ht="15.75" customHeight="1" x14ac:dyDescent="0.25">
      <c r="G63" s="18"/>
      <c r="H63" s="18"/>
      <c r="I63" s="18"/>
      <c r="J63" s="18"/>
      <c r="K63" s="18"/>
      <c r="L63" s="18"/>
    </row>
    <row r="64" spans="1:12" ht="15.75" customHeight="1" x14ac:dyDescent="0.25">
      <c r="G64" s="18"/>
      <c r="H64" s="18"/>
      <c r="I64" s="18"/>
      <c r="J64" s="18"/>
      <c r="K64" s="18"/>
      <c r="L64" s="18"/>
    </row>
    <row r="65" spans="7:12" ht="15.75" customHeight="1" x14ac:dyDescent="0.25">
      <c r="G65" s="18"/>
      <c r="H65" s="18"/>
      <c r="I65" s="18"/>
      <c r="J65" s="18"/>
      <c r="K65" s="18"/>
      <c r="L65" s="18"/>
    </row>
    <row r="66" spans="7:12" ht="15.75" customHeight="1" x14ac:dyDescent="0.25">
      <c r="G66" s="18"/>
      <c r="H66" s="18"/>
      <c r="I66" s="18"/>
      <c r="J66" s="18"/>
      <c r="K66" s="18"/>
      <c r="L66" s="18"/>
    </row>
    <row r="67" spans="7:12" ht="15.75" customHeight="1" x14ac:dyDescent="0.25">
      <c r="G67" s="18"/>
      <c r="H67" s="18"/>
      <c r="I67" s="18"/>
      <c r="J67" s="18"/>
      <c r="K67" s="18"/>
      <c r="L67" s="18"/>
    </row>
    <row r="68" spans="7:12" ht="15.75" customHeight="1" x14ac:dyDescent="0.25">
      <c r="G68" s="18"/>
      <c r="H68" s="18"/>
      <c r="I68" s="18"/>
      <c r="J68" s="18"/>
      <c r="K68" s="18"/>
      <c r="L68" s="18"/>
    </row>
    <row r="69" spans="7:12" ht="15.75" customHeight="1" x14ac:dyDescent="0.25">
      <c r="G69" s="18"/>
      <c r="H69" s="18"/>
      <c r="I69" s="18"/>
      <c r="J69" s="18"/>
      <c r="K69" s="18"/>
      <c r="L69" s="18"/>
    </row>
    <row r="70" spans="7:12" ht="15.75" customHeight="1" x14ac:dyDescent="0.25">
      <c r="G70" s="18"/>
      <c r="H70" s="18"/>
      <c r="I70" s="18"/>
      <c r="J70" s="18"/>
      <c r="K70" s="18"/>
      <c r="L70" s="18"/>
    </row>
    <row r="71" spans="7:12" ht="15.75" customHeight="1" x14ac:dyDescent="0.25">
      <c r="G71" s="18"/>
      <c r="H71" s="18"/>
      <c r="I71" s="18"/>
      <c r="J71" s="18"/>
      <c r="K71" s="18"/>
      <c r="L71" s="18"/>
    </row>
    <row r="72" spans="7:12" ht="15.75" customHeight="1" x14ac:dyDescent="0.25">
      <c r="G72" s="18"/>
      <c r="H72" s="18"/>
      <c r="I72" s="18"/>
      <c r="J72" s="18"/>
      <c r="K72" s="18"/>
      <c r="L72" s="18"/>
    </row>
    <row r="73" spans="7:12" ht="15.75" customHeight="1" x14ac:dyDescent="0.25">
      <c r="G73" s="18"/>
      <c r="H73" s="18"/>
      <c r="I73" s="18"/>
      <c r="J73" s="18"/>
      <c r="K73" s="18"/>
      <c r="L73" s="18"/>
    </row>
    <row r="74" spans="7:12" ht="15.75" customHeight="1" x14ac:dyDescent="0.25">
      <c r="G74" s="18"/>
      <c r="H74" s="18"/>
      <c r="I74" s="18"/>
      <c r="J74" s="18"/>
      <c r="K74" s="18"/>
      <c r="L74" s="18"/>
    </row>
    <row r="75" spans="7:12" ht="15.75" customHeight="1" x14ac:dyDescent="0.25">
      <c r="G75" s="18"/>
      <c r="H75" s="18"/>
      <c r="I75" s="18"/>
      <c r="J75" s="18"/>
      <c r="K75" s="18"/>
      <c r="L75" s="18"/>
    </row>
    <row r="76" spans="7:12" ht="15.75" customHeight="1" x14ac:dyDescent="0.25">
      <c r="G76" s="18"/>
      <c r="H76" s="18"/>
      <c r="I76" s="18"/>
      <c r="J76" s="18"/>
      <c r="K76" s="18"/>
      <c r="L76" s="18"/>
    </row>
    <row r="77" spans="7:12" ht="15.75" customHeight="1" x14ac:dyDescent="0.25">
      <c r="G77" s="18"/>
      <c r="H77" s="18"/>
      <c r="I77" s="18"/>
      <c r="J77" s="18"/>
      <c r="K77" s="18"/>
      <c r="L77" s="18"/>
    </row>
    <row r="78" spans="7:12" ht="15.75" customHeight="1" x14ac:dyDescent="0.2"/>
    <row r="79" spans="7:12" ht="15.75" customHeight="1" x14ac:dyDescent="0.2"/>
    <row r="80" spans="7:12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7.75" customWidth="1"/>
    <col min="2" max="3" width="12.75" customWidth="1"/>
    <col min="4" max="4" width="9.75" customWidth="1"/>
    <col min="5" max="5" width="11.125" customWidth="1"/>
    <col min="6" max="7" width="12.75" customWidth="1"/>
    <col min="8" max="8" width="11.125" customWidth="1"/>
    <col min="9" max="26" width="7.625" customWidth="1"/>
  </cols>
  <sheetData>
    <row r="1" spans="1:26" x14ac:dyDescent="0.25">
      <c r="A1" s="1" t="s">
        <v>0</v>
      </c>
    </row>
    <row r="2" spans="1:26" ht="15.75" x14ac:dyDescent="0.25">
      <c r="A2" s="1" t="s">
        <v>2</v>
      </c>
      <c r="B2" s="5"/>
      <c r="C2" s="5"/>
      <c r="D2" s="5"/>
      <c r="E2" s="5"/>
      <c r="F2" s="5"/>
      <c r="G2" s="5"/>
    </row>
    <row r="3" spans="1:26" ht="15.75" x14ac:dyDescent="0.25">
      <c r="A3" s="2" t="s">
        <v>3</v>
      </c>
      <c r="B3" s="3"/>
      <c r="C3" s="3"/>
      <c r="D3" s="3"/>
      <c r="E3" s="3"/>
      <c r="F3" s="3"/>
    </row>
    <row r="4" spans="1:26" x14ac:dyDescent="0.25">
      <c r="B4" s="4" t="s">
        <v>5</v>
      </c>
      <c r="C4" s="4" t="s">
        <v>6</v>
      </c>
      <c r="D4" s="4" t="s">
        <v>8</v>
      </c>
      <c r="E4" s="4" t="s">
        <v>5</v>
      </c>
      <c r="F4" s="4" t="s">
        <v>6</v>
      </c>
      <c r="G4" s="6" t="s">
        <v>7</v>
      </c>
      <c r="H4" s="6" t="s">
        <v>5</v>
      </c>
    </row>
    <row r="5" spans="1:26" ht="15.75" x14ac:dyDescent="0.25">
      <c r="A5" s="3"/>
      <c r="B5" s="7">
        <v>43100</v>
      </c>
      <c r="C5" s="7">
        <v>43190</v>
      </c>
      <c r="D5" s="7" t="s">
        <v>9</v>
      </c>
      <c r="E5" s="7">
        <v>43465</v>
      </c>
      <c r="F5" s="7">
        <v>43555</v>
      </c>
      <c r="G5" s="8">
        <v>43738</v>
      </c>
      <c r="H5" s="8">
        <v>43830</v>
      </c>
    </row>
    <row r="6" spans="1:26" x14ac:dyDescent="0.25">
      <c r="A6" s="10" t="s">
        <v>10</v>
      </c>
      <c r="B6" s="12">
        <v>908650867</v>
      </c>
      <c r="C6" s="12">
        <v>1484255377</v>
      </c>
      <c r="D6" s="12">
        <v>471280050</v>
      </c>
      <c r="E6" s="12">
        <v>1149566699</v>
      </c>
      <c r="F6" s="12">
        <v>1680040295</v>
      </c>
      <c r="G6" s="14">
        <v>483578003</v>
      </c>
      <c r="H6" s="16">
        <v>1168577455</v>
      </c>
      <c r="I6" s="18"/>
      <c r="J6" s="18"/>
      <c r="K6" s="18"/>
      <c r="L6" s="1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" t="s">
        <v>17</v>
      </c>
      <c r="B7" s="20">
        <v>770442563</v>
      </c>
      <c r="C7" s="20">
        <v>1289203452</v>
      </c>
      <c r="D7" s="20">
        <v>401462350</v>
      </c>
      <c r="E7" s="20">
        <v>987491079</v>
      </c>
      <c r="F7" s="20">
        <v>1458882542</v>
      </c>
      <c r="G7" s="16">
        <v>409784654</v>
      </c>
      <c r="H7" s="16">
        <v>1003463049</v>
      </c>
      <c r="I7" s="18"/>
      <c r="J7" s="18"/>
      <c r="K7" s="18"/>
      <c r="L7" s="18"/>
    </row>
    <row r="8" spans="1:26" x14ac:dyDescent="0.25">
      <c r="A8" s="10" t="s">
        <v>21</v>
      </c>
      <c r="B8" s="17">
        <f t="shared" ref="B8:H8" si="0">B6-B7</f>
        <v>138208304</v>
      </c>
      <c r="C8" s="17">
        <f t="shared" si="0"/>
        <v>195051925</v>
      </c>
      <c r="D8" s="17">
        <f t="shared" si="0"/>
        <v>69817700</v>
      </c>
      <c r="E8" s="17">
        <f t="shared" si="0"/>
        <v>162075620</v>
      </c>
      <c r="F8" s="17">
        <f t="shared" si="0"/>
        <v>221157753</v>
      </c>
      <c r="G8" s="12">
        <f t="shared" si="0"/>
        <v>73793349</v>
      </c>
      <c r="H8" s="12">
        <f t="shared" si="0"/>
        <v>165114406</v>
      </c>
      <c r="I8" s="18"/>
      <c r="J8" s="18"/>
      <c r="K8" s="18"/>
      <c r="L8" s="18"/>
    </row>
    <row r="9" spans="1:26" x14ac:dyDescent="0.25">
      <c r="A9" s="23"/>
      <c r="B9" s="17"/>
      <c r="C9" s="17"/>
      <c r="D9" s="17"/>
      <c r="E9" s="17"/>
      <c r="F9" s="17"/>
      <c r="G9" s="18"/>
      <c r="H9" s="18"/>
      <c r="I9" s="18"/>
      <c r="J9" s="18"/>
      <c r="K9" s="18"/>
      <c r="L9" s="18"/>
    </row>
    <row r="10" spans="1:26" x14ac:dyDescent="0.25">
      <c r="A10" s="10" t="s">
        <v>27</v>
      </c>
      <c r="B10" s="17">
        <v>112061520</v>
      </c>
      <c r="C10" s="17">
        <v>153323541</v>
      </c>
      <c r="D10" s="17">
        <v>58254654</v>
      </c>
      <c r="E10" s="17">
        <v>128246495</v>
      </c>
      <c r="F10" s="17">
        <v>172348754</v>
      </c>
      <c r="G10" s="25">
        <v>59087541</v>
      </c>
      <c r="H10" s="25">
        <v>133874965</v>
      </c>
      <c r="I10" s="18"/>
      <c r="J10" s="18"/>
      <c r="K10" s="18"/>
      <c r="L10" s="18"/>
    </row>
    <row r="11" spans="1:26" x14ac:dyDescent="0.25">
      <c r="A11" s="23" t="s">
        <v>29</v>
      </c>
      <c r="B11" s="17">
        <f t="shared" ref="B11:H11" si="1">B8-B10</f>
        <v>26146784</v>
      </c>
      <c r="C11" s="17">
        <f t="shared" si="1"/>
        <v>41728384</v>
      </c>
      <c r="D11" s="17">
        <f t="shared" si="1"/>
        <v>11563046</v>
      </c>
      <c r="E11" s="17">
        <f t="shared" si="1"/>
        <v>33829125</v>
      </c>
      <c r="F11" s="17">
        <f t="shared" si="1"/>
        <v>48808999</v>
      </c>
      <c r="G11" s="17">
        <f t="shared" si="1"/>
        <v>14705808</v>
      </c>
      <c r="H11" s="17">
        <f t="shared" si="1"/>
        <v>31239441</v>
      </c>
      <c r="I11" s="18"/>
      <c r="J11" s="18"/>
      <c r="K11" s="18"/>
      <c r="L11" s="18"/>
    </row>
    <row r="12" spans="1:26" x14ac:dyDescent="0.25">
      <c r="A12" s="26" t="s">
        <v>34</v>
      </c>
      <c r="B12" s="17"/>
      <c r="C12" s="17"/>
      <c r="D12" s="17"/>
      <c r="E12" s="17"/>
      <c r="F12" s="17"/>
      <c r="G12" s="18"/>
      <c r="H12" s="18"/>
      <c r="I12" s="18"/>
      <c r="J12" s="18"/>
      <c r="K12" s="18"/>
      <c r="L12" s="18"/>
    </row>
    <row r="13" spans="1:26" x14ac:dyDescent="0.25">
      <c r="A13" s="22" t="s">
        <v>36</v>
      </c>
      <c r="B13" s="18">
        <v>182700</v>
      </c>
      <c r="C13" s="18">
        <v>274050</v>
      </c>
      <c r="D13" s="18">
        <v>360095</v>
      </c>
      <c r="E13" s="18">
        <v>979285</v>
      </c>
      <c r="F13" s="18">
        <v>1324756</v>
      </c>
      <c r="G13" s="16">
        <v>298454</v>
      </c>
      <c r="H13" s="16">
        <v>672458</v>
      </c>
      <c r="I13" s="18"/>
      <c r="J13" s="18"/>
      <c r="K13" s="18"/>
      <c r="L13" s="18"/>
    </row>
    <row r="14" spans="1:26" x14ac:dyDescent="0.25">
      <c r="A14" s="10" t="s">
        <v>37</v>
      </c>
      <c r="B14" s="17">
        <f t="shared" ref="B14:H14" si="2">B11+B13</f>
        <v>26329484</v>
      </c>
      <c r="C14" s="17">
        <f t="shared" si="2"/>
        <v>42002434</v>
      </c>
      <c r="D14" s="17">
        <f t="shared" si="2"/>
        <v>11923141</v>
      </c>
      <c r="E14" s="17">
        <f t="shared" si="2"/>
        <v>34808410</v>
      </c>
      <c r="F14" s="17">
        <f t="shared" si="2"/>
        <v>50133755</v>
      </c>
      <c r="G14" s="17">
        <f t="shared" si="2"/>
        <v>15004262</v>
      </c>
      <c r="H14" s="17">
        <f t="shared" si="2"/>
        <v>31911899</v>
      </c>
      <c r="I14" s="18"/>
      <c r="J14" s="18"/>
      <c r="K14" s="18"/>
      <c r="L14" s="18"/>
    </row>
    <row r="15" spans="1:26" x14ac:dyDescent="0.25">
      <c r="A15" s="22" t="s">
        <v>39</v>
      </c>
      <c r="B15" s="18">
        <v>1253785</v>
      </c>
      <c r="C15" s="18">
        <v>2000116</v>
      </c>
      <c r="D15" s="18">
        <v>567769</v>
      </c>
      <c r="E15" s="18">
        <v>1657543</v>
      </c>
      <c r="F15" s="18">
        <v>2387322</v>
      </c>
      <c r="G15" s="16">
        <v>714488</v>
      </c>
      <c r="H15" s="16">
        <v>1519614</v>
      </c>
      <c r="I15" s="18"/>
      <c r="J15" s="18"/>
      <c r="K15" s="18"/>
      <c r="L15" s="18"/>
    </row>
    <row r="16" spans="1:26" x14ac:dyDescent="0.25">
      <c r="A16" s="10" t="s">
        <v>41</v>
      </c>
      <c r="B16" s="17">
        <f t="shared" ref="B16:H16" si="3">B14-B15</f>
        <v>25075699</v>
      </c>
      <c r="C16" s="17">
        <f t="shared" si="3"/>
        <v>40002318</v>
      </c>
      <c r="D16" s="17">
        <f t="shared" si="3"/>
        <v>11355372</v>
      </c>
      <c r="E16" s="17">
        <f t="shared" si="3"/>
        <v>33150867</v>
      </c>
      <c r="F16" s="17">
        <f t="shared" si="3"/>
        <v>47746433</v>
      </c>
      <c r="G16" s="17">
        <f t="shared" si="3"/>
        <v>14289774</v>
      </c>
      <c r="H16" s="17">
        <f t="shared" si="3"/>
        <v>30392285</v>
      </c>
      <c r="I16" s="18"/>
      <c r="J16" s="18"/>
      <c r="K16" s="18"/>
      <c r="L16" s="18"/>
    </row>
    <row r="17" spans="1:12" x14ac:dyDescent="0.25">
      <c r="A17" s="2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25">
      <c r="A18" s="13" t="s">
        <v>48</v>
      </c>
      <c r="B18" s="17">
        <f t="shared" ref="B18:H18" si="4">B19+B20</f>
        <v>4467742</v>
      </c>
      <c r="C18" s="17">
        <f t="shared" si="4"/>
        <v>6000347</v>
      </c>
      <c r="D18" s="17">
        <f t="shared" si="4"/>
        <v>1703306</v>
      </c>
      <c r="E18" s="17">
        <f t="shared" si="4"/>
        <v>12106960</v>
      </c>
      <c r="F18" s="17">
        <f t="shared" si="4"/>
        <v>13125464</v>
      </c>
      <c r="G18" s="17">
        <f t="shared" si="4"/>
        <v>3842448</v>
      </c>
      <c r="H18" s="17">
        <f t="shared" si="4"/>
        <v>8224614</v>
      </c>
      <c r="I18" s="18"/>
      <c r="J18" s="18"/>
      <c r="K18" s="18"/>
      <c r="L18" s="18"/>
    </row>
    <row r="19" spans="1:12" x14ac:dyDescent="0.25">
      <c r="A19" s="22" t="s">
        <v>52</v>
      </c>
      <c r="B19" s="17">
        <v>5710182</v>
      </c>
      <c r="C19" s="17">
        <v>7585295</v>
      </c>
      <c r="D19" s="17">
        <v>1668689</v>
      </c>
      <c r="E19" s="17">
        <v>10937210</v>
      </c>
      <c r="F19" s="17">
        <v>11848007</v>
      </c>
      <c r="G19" s="16">
        <v>4466429</v>
      </c>
      <c r="H19" s="16">
        <v>9086418</v>
      </c>
      <c r="I19" s="18"/>
      <c r="J19" s="18"/>
      <c r="K19" s="18"/>
      <c r="L19" s="18"/>
    </row>
    <row r="20" spans="1:12" x14ac:dyDescent="0.25">
      <c r="A20" s="22" t="s">
        <v>55</v>
      </c>
      <c r="B20" s="17">
        <v>-1242440</v>
      </c>
      <c r="C20" s="17">
        <v>-1584948</v>
      </c>
      <c r="D20" s="17">
        <v>34617</v>
      </c>
      <c r="E20" s="17">
        <v>1169750</v>
      </c>
      <c r="F20" s="17">
        <v>1277457</v>
      </c>
      <c r="G20" s="16">
        <v>-623981</v>
      </c>
      <c r="H20" s="16">
        <v>-861804</v>
      </c>
      <c r="I20" s="18"/>
      <c r="J20" s="18"/>
      <c r="K20" s="18"/>
      <c r="L20" s="18"/>
    </row>
    <row r="21" spans="1:12" ht="15.75" customHeight="1" x14ac:dyDescent="0.25">
      <c r="A21" s="10" t="s">
        <v>58</v>
      </c>
      <c r="B21" s="31">
        <f t="shared" ref="B21:H21" si="5">B16-B18</f>
        <v>20607957</v>
      </c>
      <c r="C21" s="31">
        <f t="shared" si="5"/>
        <v>34001971</v>
      </c>
      <c r="D21" s="31">
        <f t="shared" si="5"/>
        <v>9652066</v>
      </c>
      <c r="E21" s="31">
        <f t="shared" si="5"/>
        <v>21043907</v>
      </c>
      <c r="F21" s="31">
        <f t="shared" si="5"/>
        <v>34620969</v>
      </c>
      <c r="G21" s="31">
        <f t="shared" si="5"/>
        <v>10447326</v>
      </c>
      <c r="H21" s="31">
        <f t="shared" si="5"/>
        <v>22167671</v>
      </c>
      <c r="I21" s="18"/>
      <c r="J21" s="18"/>
      <c r="K21" s="18"/>
      <c r="L21" s="18"/>
    </row>
    <row r="22" spans="1:12" ht="15.75" customHeight="1" x14ac:dyDescent="0.25">
      <c r="A22" s="1"/>
      <c r="B22" s="1"/>
      <c r="C22" s="1"/>
      <c r="D22" s="17"/>
      <c r="E22" s="17"/>
      <c r="F22" s="17"/>
      <c r="G22" s="18"/>
      <c r="H22" s="18"/>
      <c r="I22" s="18"/>
      <c r="J22" s="18"/>
      <c r="K22" s="18"/>
      <c r="L22" s="18"/>
    </row>
    <row r="23" spans="1:12" ht="15.75" customHeight="1" x14ac:dyDescent="0.25">
      <c r="A23" s="10" t="s">
        <v>62</v>
      </c>
      <c r="B23" s="33">
        <f>B21/('1'!B43/10)</f>
        <v>0.81454375494071152</v>
      </c>
      <c r="C23" s="33">
        <f>C21/('1'!C43/10)</f>
        <v>1.3439514229249012</v>
      </c>
      <c r="D23" s="33">
        <f>D21/('1'!D43/10)</f>
        <v>0.38150458498023715</v>
      </c>
      <c r="E23" s="33">
        <f>E21/('1'!E43/10)</f>
        <v>0.83177498023715413</v>
      </c>
      <c r="F23" s="33">
        <f>F21/('1'!F43/10)</f>
        <v>1.3684177470355732</v>
      </c>
      <c r="G23" s="33">
        <f>G21/('1'!G43/10)</f>
        <v>0.41293778656126484</v>
      </c>
      <c r="H23" s="33">
        <f>H21/('1'!H43/10)</f>
        <v>0.87619252964426875</v>
      </c>
      <c r="I23" s="18"/>
      <c r="J23" s="18"/>
      <c r="K23" s="18"/>
      <c r="L23" s="18"/>
    </row>
    <row r="24" spans="1:12" ht="15.75" customHeight="1" x14ac:dyDescent="0.25">
      <c r="A24" s="26" t="s">
        <v>74</v>
      </c>
      <c r="B24" s="18">
        <f>'1'!B43/10</f>
        <v>25300000</v>
      </c>
      <c r="C24" s="18">
        <f>'1'!C43/10</f>
        <v>25300000</v>
      </c>
      <c r="D24" s="18">
        <f>'1'!D43/10</f>
        <v>25300000</v>
      </c>
      <c r="E24" s="18">
        <f>'1'!E43/10</f>
        <v>25300000</v>
      </c>
      <c r="F24" s="18">
        <f>'1'!F43/10</f>
        <v>25300000</v>
      </c>
      <c r="G24" s="18">
        <f>'1'!G43/10</f>
        <v>25300000</v>
      </c>
      <c r="H24" s="18">
        <f>'1'!H43/10</f>
        <v>25300000</v>
      </c>
      <c r="I24" s="18"/>
      <c r="J24" s="18"/>
      <c r="K24" s="18"/>
      <c r="L24" s="18"/>
    </row>
    <row r="25" spans="1:12" ht="15.75" customHeight="1" x14ac:dyDescent="0.25">
      <c r="B25" s="17"/>
      <c r="C25" s="17"/>
      <c r="D25" s="17"/>
      <c r="E25" s="17"/>
      <c r="F25" s="17"/>
      <c r="G25" s="18"/>
      <c r="H25" s="18"/>
      <c r="I25" s="18"/>
      <c r="J25" s="18"/>
      <c r="K25" s="18"/>
      <c r="L25" s="18"/>
    </row>
    <row r="26" spans="1:12" ht="15.75" customHeight="1" x14ac:dyDescent="0.25">
      <c r="G26" s="18"/>
      <c r="H26" s="18"/>
      <c r="I26" s="18"/>
      <c r="J26" s="18"/>
      <c r="K26" s="18"/>
      <c r="L26" s="18"/>
    </row>
    <row r="27" spans="1:12" ht="15.75" customHeight="1" x14ac:dyDescent="0.25">
      <c r="G27" s="18"/>
      <c r="H27" s="18"/>
      <c r="I27" s="18"/>
      <c r="J27" s="18"/>
      <c r="K27" s="18"/>
      <c r="L27" s="18"/>
    </row>
    <row r="28" spans="1:12" ht="15.75" customHeight="1" x14ac:dyDescent="0.25">
      <c r="G28" s="18"/>
      <c r="H28" s="18"/>
      <c r="I28" s="18"/>
      <c r="J28" s="18"/>
      <c r="K28" s="18"/>
      <c r="L28" s="18"/>
    </row>
    <row r="29" spans="1:12" ht="15.75" customHeight="1" x14ac:dyDescent="0.25">
      <c r="G29" s="18"/>
      <c r="H29" s="18"/>
      <c r="I29" s="18"/>
      <c r="J29" s="18"/>
      <c r="K29" s="18"/>
      <c r="L29" s="18"/>
    </row>
    <row r="30" spans="1:12" ht="15.75" customHeight="1" x14ac:dyDescent="0.25">
      <c r="G30" s="18"/>
      <c r="H30" s="18"/>
      <c r="I30" s="18"/>
      <c r="J30" s="18"/>
      <c r="K30" s="18"/>
      <c r="L30" s="18"/>
    </row>
    <row r="31" spans="1:12" ht="15.75" customHeight="1" x14ac:dyDescent="0.25">
      <c r="G31" s="18"/>
      <c r="H31" s="18"/>
      <c r="I31" s="18"/>
      <c r="J31" s="18"/>
      <c r="K31" s="18"/>
      <c r="L31" s="18"/>
    </row>
    <row r="32" spans="1:12" ht="15.75" customHeight="1" x14ac:dyDescent="0.25">
      <c r="G32" s="18"/>
      <c r="H32" s="18"/>
      <c r="I32" s="18"/>
      <c r="J32" s="18"/>
      <c r="K32" s="18"/>
      <c r="L32" s="18"/>
    </row>
    <row r="33" spans="1:12" ht="15.75" customHeight="1" x14ac:dyDescent="0.25">
      <c r="G33" s="18"/>
      <c r="H33" s="18"/>
      <c r="I33" s="18"/>
      <c r="J33" s="18"/>
      <c r="K33" s="18"/>
      <c r="L33" s="18"/>
    </row>
    <row r="34" spans="1:12" ht="15.75" customHeight="1" x14ac:dyDescent="0.25">
      <c r="G34" s="18"/>
      <c r="H34" s="18"/>
      <c r="I34" s="18"/>
      <c r="J34" s="18"/>
      <c r="K34" s="18"/>
      <c r="L34" s="18"/>
    </row>
    <row r="35" spans="1:12" ht="15.75" customHeight="1" x14ac:dyDescent="0.25">
      <c r="G35" s="18"/>
      <c r="H35" s="18"/>
      <c r="I35" s="18"/>
      <c r="J35" s="18"/>
      <c r="K35" s="18"/>
      <c r="L35" s="18"/>
    </row>
    <row r="36" spans="1:12" ht="15.75" customHeight="1" x14ac:dyDescent="0.25">
      <c r="G36" s="18"/>
      <c r="H36" s="18"/>
      <c r="I36" s="18"/>
      <c r="J36" s="18"/>
      <c r="K36" s="18"/>
      <c r="L36" s="18"/>
    </row>
    <row r="37" spans="1:12" ht="15.75" customHeight="1" x14ac:dyDescent="0.25">
      <c r="G37" s="18"/>
      <c r="H37" s="18"/>
      <c r="I37" s="18"/>
      <c r="J37" s="18"/>
      <c r="K37" s="18"/>
      <c r="L37" s="18"/>
    </row>
    <row r="38" spans="1:12" ht="15.75" customHeight="1" x14ac:dyDescent="0.25">
      <c r="G38" s="18"/>
      <c r="H38" s="18"/>
      <c r="I38" s="18"/>
      <c r="J38" s="18"/>
      <c r="K38" s="18"/>
      <c r="L38" s="18"/>
    </row>
    <row r="39" spans="1:12" ht="15.75" customHeight="1" x14ac:dyDescent="0.25">
      <c r="G39" s="18"/>
      <c r="H39" s="18"/>
      <c r="I39" s="18"/>
      <c r="J39" s="18"/>
      <c r="K39" s="18"/>
      <c r="L39" s="18"/>
    </row>
    <row r="40" spans="1:12" ht="15.75" customHeight="1" x14ac:dyDescent="0.25">
      <c r="G40" s="18"/>
      <c r="H40" s="18"/>
      <c r="I40" s="18"/>
      <c r="J40" s="18"/>
      <c r="K40" s="18"/>
      <c r="L40" s="18"/>
    </row>
    <row r="41" spans="1:12" ht="15.75" customHeight="1" x14ac:dyDescent="0.25">
      <c r="G41" s="18"/>
      <c r="H41" s="18"/>
      <c r="I41" s="18"/>
      <c r="J41" s="18"/>
      <c r="K41" s="18"/>
      <c r="L41" s="18"/>
    </row>
    <row r="42" spans="1:12" ht="15.75" customHeight="1" x14ac:dyDescent="0.25">
      <c r="G42" s="18"/>
      <c r="H42" s="18"/>
      <c r="I42" s="18"/>
      <c r="J42" s="18"/>
      <c r="K42" s="18"/>
      <c r="L42" s="18"/>
    </row>
    <row r="43" spans="1:12" ht="15.75" customHeight="1" x14ac:dyDescent="0.25">
      <c r="G43" s="18"/>
      <c r="H43" s="18"/>
      <c r="I43" s="18"/>
      <c r="J43" s="18"/>
      <c r="K43" s="18"/>
      <c r="L43" s="18"/>
    </row>
    <row r="44" spans="1:12" ht="15.75" customHeight="1" x14ac:dyDescent="0.25">
      <c r="G44" s="18"/>
      <c r="H44" s="18"/>
      <c r="I44" s="18"/>
      <c r="J44" s="18"/>
      <c r="K44" s="18"/>
      <c r="L44" s="18"/>
    </row>
    <row r="45" spans="1:12" ht="15.75" customHeight="1" x14ac:dyDescent="0.25">
      <c r="A45" s="22"/>
      <c r="B45" s="22"/>
      <c r="G45" s="18"/>
      <c r="H45" s="18"/>
      <c r="I45" s="18"/>
      <c r="J45" s="18"/>
      <c r="K45" s="18"/>
      <c r="L45" s="18"/>
    </row>
    <row r="46" spans="1:12" ht="15.75" customHeight="1" x14ac:dyDescent="0.25">
      <c r="G46" s="18"/>
      <c r="H46" s="18"/>
      <c r="I46" s="18"/>
      <c r="J46" s="18"/>
      <c r="K46" s="18"/>
      <c r="L46" s="18"/>
    </row>
    <row r="47" spans="1:12" ht="15.75" customHeight="1" x14ac:dyDescent="0.25">
      <c r="G47" s="18"/>
      <c r="H47" s="18"/>
      <c r="I47" s="18"/>
      <c r="J47" s="18"/>
      <c r="K47" s="18"/>
      <c r="L47" s="18"/>
    </row>
    <row r="48" spans="1:12" ht="15.75" customHeight="1" x14ac:dyDescent="0.25">
      <c r="G48" s="18"/>
      <c r="H48" s="18"/>
      <c r="I48" s="18"/>
      <c r="J48" s="18"/>
      <c r="K48" s="18"/>
      <c r="L48" s="18"/>
    </row>
    <row r="49" spans="7:12" ht="15.75" customHeight="1" x14ac:dyDescent="0.25">
      <c r="G49" s="18"/>
      <c r="H49" s="18"/>
      <c r="I49" s="18"/>
      <c r="J49" s="18"/>
      <c r="K49" s="18"/>
      <c r="L49" s="18"/>
    </row>
    <row r="50" spans="7:12" ht="15.75" customHeight="1" x14ac:dyDescent="0.25">
      <c r="G50" s="18"/>
      <c r="H50" s="18"/>
      <c r="I50" s="18"/>
      <c r="J50" s="18"/>
      <c r="K50" s="18"/>
      <c r="L50" s="18"/>
    </row>
    <row r="51" spans="7:12" ht="15.75" customHeight="1" x14ac:dyDescent="0.25">
      <c r="G51" s="18"/>
      <c r="H51" s="18"/>
      <c r="I51" s="18"/>
      <c r="J51" s="18"/>
      <c r="K51" s="18"/>
      <c r="L51" s="18"/>
    </row>
    <row r="52" spans="7:12" ht="15.75" customHeight="1" x14ac:dyDescent="0.25">
      <c r="G52" s="18"/>
      <c r="H52" s="18"/>
      <c r="I52" s="18"/>
      <c r="J52" s="18"/>
      <c r="K52" s="18"/>
      <c r="L52" s="18"/>
    </row>
    <row r="53" spans="7:12" ht="15.75" customHeight="1" x14ac:dyDescent="0.25">
      <c r="G53" s="18"/>
      <c r="H53" s="18"/>
      <c r="I53" s="18"/>
      <c r="J53" s="18"/>
      <c r="K53" s="18"/>
      <c r="L53" s="18"/>
    </row>
    <row r="54" spans="7:12" ht="15.75" customHeight="1" x14ac:dyDescent="0.25">
      <c r="G54" s="18"/>
      <c r="H54" s="18"/>
      <c r="I54" s="18"/>
      <c r="J54" s="18"/>
      <c r="K54" s="18"/>
      <c r="L54" s="18"/>
    </row>
    <row r="55" spans="7:12" ht="15.75" customHeight="1" x14ac:dyDescent="0.25">
      <c r="G55" s="18"/>
      <c r="H55" s="18"/>
      <c r="I55" s="18"/>
      <c r="J55" s="18"/>
      <c r="K55" s="18"/>
      <c r="L55" s="18"/>
    </row>
    <row r="56" spans="7:12" ht="15.75" customHeight="1" x14ac:dyDescent="0.25">
      <c r="G56" s="18"/>
      <c r="H56" s="18"/>
      <c r="I56" s="18"/>
      <c r="J56" s="18"/>
      <c r="K56" s="18"/>
      <c r="L56" s="18"/>
    </row>
    <row r="57" spans="7:12" ht="15.75" customHeight="1" x14ac:dyDescent="0.25">
      <c r="G57" s="18"/>
      <c r="H57" s="18"/>
      <c r="I57" s="18"/>
      <c r="J57" s="18"/>
      <c r="K57" s="18"/>
      <c r="L57" s="18"/>
    </row>
    <row r="58" spans="7:12" ht="15.75" customHeight="1" x14ac:dyDescent="0.25">
      <c r="G58" s="18"/>
      <c r="H58" s="18"/>
      <c r="I58" s="18"/>
      <c r="J58" s="18"/>
      <c r="K58" s="18"/>
      <c r="L58" s="18"/>
    </row>
    <row r="59" spans="7:12" ht="15.75" customHeight="1" x14ac:dyDescent="0.25">
      <c r="G59" s="18"/>
      <c r="H59" s="18"/>
      <c r="I59" s="18"/>
      <c r="J59" s="18"/>
      <c r="K59" s="18"/>
      <c r="L59" s="18"/>
    </row>
    <row r="60" spans="7:12" ht="15.75" customHeight="1" x14ac:dyDescent="0.25">
      <c r="G60" s="18"/>
      <c r="H60" s="18"/>
      <c r="I60" s="18"/>
      <c r="J60" s="18"/>
      <c r="K60" s="18"/>
      <c r="L60" s="18"/>
    </row>
    <row r="61" spans="7:12" ht="15.75" customHeight="1" x14ac:dyDescent="0.25">
      <c r="G61" s="18"/>
      <c r="H61" s="18"/>
      <c r="I61" s="18"/>
      <c r="J61" s="18"/>
      <c r="K61" s="18"/>
      <c r="L61" s="18"/>
    </row>
    <row r="62" spans="7:12" ht="15.75" customHeight="1" x14ac:dyDescent="0.2"/>
    <row r="63" spans="7:12" ht="15.75" customHeight="1" x14ac:dyDescent="0.2"/>
    <row r="64" spans="7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8" sqref="A18"/>
    </sheetView>
  </sheetViews>
  <sheetFormatPr defaultColWidth="12.625" defaultRowHeight="15" customHeight="1" x14ac:dyDescent="0.2"/>
  <cols>
    <col min="1" max="1" width="35.75" customWidth="1"/>
    <col min="2" max="2" width="11.75" customWidth="1"/>
    <col min="3" max="3" width="13.125" customWidth="1"/>
    <col min="4" max="4" width="12.625" customWidth="1"/>
    <col min="5" max="8" width="13.125" customWidth="1"/>
    <col min="9" max="26" width="7.625" customWidth="1"/>
  </cols>
  <sheetData>
    <row r="1" spans="1:10" x14ac:dyDescent="0.25">
      <c r="A1" s="1" t="s">
        <v>0</v>
      </c>
    </row>
    <row r="2" spans="1:10" ht="15.75" x14ac:dyDescent="0.25">
      <c r="A2" s="1" t="s">
        <v>4</v>
      </c>
      <c r="B2" s="3"/>
      <c r="C2" s="3"/>
      <c r="D2" s="3"/>
      <c r="E2" s="3"/>
      <c r="F2" s="3"/>
    </row>
    <row r="3" spans="1:10" ht="15.75" x14ac:dyDescent="0.25">
      <c r="A3" s="2" t="s">
        <v>3</v>
      </c>
      <c r="B3" s="3"/>
      <c r="C3" s="3"/>
      <c r="D3" s="3"/>
      <c r="E3" s="3"/>
      <c r="F3" s="3"/>
    </row>
    <row r="4" spans="1:10" x14ac:dyDescent="0.25">
      <c r="B4" s="4" t="s">
        <v>5</v>
      </c>
      <c r="C4" s="4" t="s">
        <v>6</v>
      </c>
      <c r="D4" s="4" t="s">
        <v>7</v>
      </c>
      <c r="E4" s="4" t="s">
        <v>5</v>
      </c>
      <c r="F4" s="4" t="s">
        <v>6</v>
      </c>
      <c r="G4" s="6" t="s">
        <v>7</v>
      </c>
      <c r="H4" s="6" t="s">
        <v>5</v>
      </c>
    </row>
    <row r="5" spans="1:10" ht="15.75" x14ac:dyDescent="0.25">
      <c r="A5" s="3"/>
      <c r="B5" s="7">
        <v>43100</v>
      </c>
      <c r="C5" s="7">
        <v>43190</v>
      </c>
      <c r="D5" s="7" t="s">
        <v>9</v>
      </c>
      <c r="E5" s="7">
        <v>43465</v>
      </c>
      <c r="F5" s="7">
        <v>43555</v>
      </c>
      <c r="G5" s="9">
        <v>43738</v>
      </c>
      <c r="H5" s="9">
        <v>43830</v>
      </c>
    </row>
    <row r="6" spans="1:10" x14ac:dyDescent="0.25">
      <c r="A6" s="10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25">
      <c r="A7" s="2" t="s">
        <v>14</v>
      </c>
      <c r="B7" s="15">
        <v>785607696</v>
      </c>
      <c r="C7" s="15">
        <v>1375192716</v>
      </c>
      <c r="D7" s="15">
        <v>445128023</v>
      </c>
      <c r="E7" s="15">
        <v>1129601935</v>
      </c>
      <c r="F7" s="15">
        <v>1636000075</v>
      </c>
      <c r="G7" s="19">
        <v>525456822</v>
      </c>
      <c r="H7" s="19">
        <v>1165488510</v>
      </c>
      <c r="I7" s="15"/>
      <c r="J7" s="15"/>
    </row>
    <row r="8" spans="1:10" x14ac:dyDescent="0.25">
      <c r="A8" t="s">
        <v>16</v>
      </c>
      <c r="B8" s="15"/>
      <c r="C8" s="15"/>
      <c r="D8" s="15"/>
      <c r="E8" s="15"/>
      <c r="F8" s="15"/>
      <c r="G8" s="19">
        <v>207104</v>
      </c>
      <c r="H8" s="19">
        <v>489758</v>
      </c>
      <c r="I8" s="15"/>
      <c r="J8" s="15"/>
    </row>
    <row r="9" spans="1:10" x14ac:dyDescent="0.25">
      <c r="A9" t="s">
        <v>19</v>
      </c>
      <c r="B9" s="15"/>
      <c r="C9" s="15"/>
      <c r="D9" s="15"/>
      <c r="E9" s="15"/>
      <c r="F9" s="15"/>
      <c r="G9" s="19">
        <v>91350</v>
      </c>
      <c r="H9" s="19">
        <v>182700</v>
      </c>
      <c r="I9" s="15"/>
      <c r="J9" s="15"/>
    </row>
    <row r="10" spans="1:10" ht="15.75" x14ac:dyDescent="0.25">
      <c r="A10" s="21" t="s">
        <v>22</v>
      </c>
      <c r="B10" s="15">
        <v>-726493727</v>
      </c>
      <c r="C10" s="15">
        <v>-1114215818</v>
      </c>
      <c r="D10" s="15">
        <v>-502790944</v>
      </c>
      <c r="E10" s="15">
        <v>-1160267460</v>
      </c>
      <c r="F10" s="15">
        <v>-1604433535</v>
      </c>
      <c r="G10" s="19">
        <v>-463163591</v>
      </c>
      <c r="H10" s="19">
        <v>-1179774706</v>
      </c>
      <c r="I10" s="15"/>
      <c r="J10" s="15"/>
    </row>
    <row r="11" spans="1:10" ht="15.75" x14ac:dyDescent="0.25">
      <c r="A11" s="21" t="s">
        <v>23</v>
      </c>
      <c r="B11" s="15">
        <v>-30341316</v>
      </c>
      <c r="C11" s="15">
        <v>-48481609</v>
      </c>
      <c r="D11" s="15">
        <v>-31792973</v>
      </c>
      <c r="E11" s="15">
        <v>-55602525</v>
      </c>
      <c r="F11" s="15">
        <v>-88832186</v>
      </c>
      <c r="G11" s="19">
        <v>-44116414</v>
      </c>
      <c r="H11" s="19">
        <v>-67072023</v>
      </c>
      <c r="I11" s="15"/>
      <c r="J11" s="15"/>
    </row>
    <row r="12" spans="1:10" ht="15.75" x14ac:dyDescent="0.25">
      <c r="A12" s="21" t="s">
        <v>24</v>
      </c>
      <c r="B12" s="15">
        <v>-7319041</v>
      </c>
      <c r="C12" s="15">
        <v>-11026895</v>
      </c>
      <c r="D12" s="15">
        <v>-4311312</v>
      </c>
      <c r="E12" s="15">
        <v>-8650614</v>
      </c>
      <c r="F12" s="15">
        <v>-9545424</v>
      </c>
      <c r="G12" s="19">
        <v>-4450443</v>
      </c>
      <c r="H12" s="19">
        <v>-9054446</v>
      </c>
      <c r="I12" s="15"/>
      <c r="J12" s="15"/>
    </row>
    <row r="13" spans="1:10" ht="15.75" x14ac:dyDescent="0.25">
      <c r="A13" s="3"/>
      <c r="B13" s="24">
        <f t="shared" ref="B13:H13" si="0">SUM(B7:B12)</f>
        <v>21453612</v>
      </c>
      <c r="C13" s="24">
        <f t="shared" si="0"/>
        <v>201468394</v>
      </c>
      <c r="D13" s="24">
        <f t="shared" si="0"/>
        <v>-93767206</v>
      </c>
      <c r="E13" s="24">
        <f t="shared" si="0"/>
        <v>-94918664</v>
      </c>
      <c r="F13" s="24">
        <f t="shared" si="0"/>
        <v>-66811070</v>
      </c>
      <c r="G13" s="24">
        <f t="shared" si="0"/>
        <v>14024828</v>
      </c>
      <c r="H13" s="24">
        <f t="shared" si="0"/>
        <v>-89740207</v>
      </c>
      <c r="I13" s="15"/>
      <c r="J13" s="15"/>
    </row>
    <row r="14" spans="1:10" ht="15.75" x14ac:dyDescent="0.25">
      <c r="A14" s="3"/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5">
      <c r="A15" s="10" t="s">
        <v>32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25">
      <c r="A16" s="2" t="s">
        <v>35</v>
      </c>
      <c r="B16" s="15">
        <v>-41256571</v>
      </c>
      <c r="C16" s="15">
        <v>-41256571</v>
      </c>
      <c r="D16" s="15">
        <v>-60769902</v>
      </c>
      <c r="E16" s="15">
        <v>-84695822</v>
      </c>
      <c r="F16" s="15">
        <v>-142153046</v>
      </c>
      <c r="G16" s="19">
        <v>-53627879</v>
      </c>
      <c r="H16" s="19">
        <v>-213983659</v>
      </c>
      <c r="I16" s="15"/>
      <c r="J16" s="15"/>
    </row>
    <row r="17" spans="1:10" x14ac:dyDescent="0.25">
      <c r="A17" s="1"/>
      <c r="B17" s="24">
        <f t="shared" ref="B17:H17" si="1">SUM(B16)</f>
        <v>-41256571</v>
      </c>
      <c r="C17" s="24">
        <f t="shared" si="1"/>
        <v>-41256571</v>
      </c>
      <c r="D17" s="24">
        <f t="shared" si="1"/>
        <v>-60769902</v>
      </c>
      <c r="E17" s="24">
        <f t="shared" si="1"/>
        <v>-84695822</v>
      </c>
      <c r="F17" s="24">
        <f t="shared" si="1"/>
        <v>-142153046</v>
      </c>
      <c r="G17" s="24">
        <f t="shared" si="1"/>
        <v>-53627879</v>
      </c>
      <c r="H17" s="24">
        <f t="shared" si="1"/>
        <v>-213983659</v>
      </c>
      <c r="I17" s="15"/>
      <c r="J17" s="15"/>
    </row>
    <row r="18" spans="1:10" x14ac:dyDescent="0.25">
      <c r="B18" s="15"/>
      <c r="C18" s="15"/>
      <c r="D18" s="15"/>
      <c r="E18" s="15"/>
      <c r="F18" s="15"/>
      <c r="G18" s="15"/>
      <c r="H18" s="15"/>
      <c r="I18" s="15"/>
      <c r="J18" s="15"/>
    </row>
    <row r="19" spans="1:10" x14ac:dyDescent="0.25">
      <c r="A19" s="10" t="s">
        <v>38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0" x14ac:dyDescent="0.25">
      <c r="A20" s="22" t="s">
        <v>40</v>
      </c>
      <c r="B20" s="15">
        <v>-4567830</v>
      </c>
      <c r="C20" s="15">
        <v>-26239907</v>
      </c>
      <c r="D20" s="15">
        <v>17230577</v>
      </c>
      <c r="E20" s="15">
        <v>1428724</v>
      </c>
      <c r="F20" s="15">
        <v>23749214</v>
      </c>
      <c r="G20" s="19">
        <v>22526586</v>
      </c>
      <c r="H20" s="19">
        <v>22500126</v>
      </c>
      <c r="I20" s="15"/>
      <c r="J20" s="15"/>
    </row>
    <row r="21" spans="1:10" x14ac:dyDescent="0.25">
      <c r="A21" s="22" t="s">
        <v>42</v>
      </c>
      <c r="B21" s="15"/>
      <c r="C21" s="15"/>
      <c r="D21" s="15"/>
      <c r="E21" s="15"/>
      <c r="F21" s="15"/>
      <c r="G21" s="19"/>
      <c r="H21" s="15"/>
      <c r="I21" s="15"/>
      <c r="J21" s="15"/>
    </row>
    <row r="22" spans="1:10" x14ac:dyDescent="0.25">
      <c r="A22" s="22" t="s">
        <v>44</v>
      </c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5.75" customHeight="1" x14ac:dyDescent="0.25">
      <c r="A23" s="22" t="s">
        <v>45</v>
      </c>
      <c r="B23" s="15">
        <v>-45442530</v>
      </c>
      <c r="C23" s="15">
        <v>-66132677</v>
      </c>
      <c r="D23" s="15">
        <v>36015094</v>
      </c>
      <c r="E23" s="15">
        <v>50122228</v>
      </c>
      <c r="F23" s="15">
        <v>95299858</v>
      </c>
      <c r="G23" s="19">
        <v>81048154</v>
      </c>
      <c r="H23" s="19">
        <v>263369715</v>
      </c>
      <c r="I23" s="15"/>
      <c r="J23" s="15"/>
    </row>
    <row r="24" spans="1:10" ht="15.75" customHeight="1" x14ac:dyDescent="0.25">
      <c r="A24" s="30" t="s">
        <v>47</v>
      </c>
      <c r="B24" s="15"/>
      <c r="C24" s="15"/>
      <c r="D24" s="15"/>
      <c r="E24" s="15"/>
      <c r="F24" s="15"/>
      <c r="G24" s="19">
        <v>-18282988</v>
      </c>
      <c r="H24" s="19">
        <v>-22281341</v>
      </c>
      <c r="I24" s="15"/>
      <c r="J24" s="15"/>
    </row>
    <row r="25" spans="1:10" ht="15.75" customHeight="1" x14ac:dyDescent="0.25">
      <c r="A25" s="22" t="s">
        <v>50</v>
      </c>
      <c r="B25" s="15"/>
      <c r="C25" s="15"/>
      <c r="D25" s="15">
        <v>94276471</v>
      </c>
      <c r="E25" s="15">
        <v>130143375</v>
      </c>
      <c r="F25" s="15">
        <v>138743021</v>
      </c>
      <c r="G25" s="15"/>
      <c r="H25" s="19">
        <v>150133361</v>
      </c>
      <c r="I25" s="15"/>
      <c r="J25" s="15"/>
    </row>
    <row r="26" spans="1:10" ht="15.75" customHeight="1" x14ac:dyDescent="0.25">
      <c r="A26" s="22" t="s">
        <v>51</v>
      </c>
      <c r="B26" s="15">
        <v>30228479</v>
      </c>
      <c r="C26" s="15">
        <v>48479926</v>
      </c>
      <c r="D26" s="15">
        <v>-3921399</v>
      </c>
      <c r="E26" s="15">
        <v>-8324914</v>
      </c>
      <c r="F26" s="15">
        <v>1336976</v>
      </c>
      <c r="G26" s="19">
        <v>-1116562</v>
      </c>
      <c r="H26" s="19">
        <v>-19895164</v>
      </c>
      <c r="I26" s="15"/>
      <c r="J26" s="15"/>
    </row>
    <row r="27" spans="1:10" ht="15.75" customHeight="1" x14ac:dyDescent="0.25">
      <c r="A27" s="22" t="s">
        <v>53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ht="15.75" customHeight="1" x14ac:dyDescent="0.25">
      <c r="A28" s="22" t="s">
        <v>56</v>
      </c>
      <c r="B28" s="15">
        <v>-3373176</v>
      </c>
      <c r="C28" s="15">
        <v>-58315252</v>
      </c>
      <c r="D28" s="15">
        <v>-127660</v>
      </c>
      <c r="E28" s="15">
        <v>-8694628</v>
      </c>
      <c r="F28" s="15">
        <v>-11620754</v>
      </c>
      <c r="G28" s="19">
        <v>-325600</v>
      </c>
      <c r="H28" s="19">
        <v>-7656877</v>
      </c>
      <c r="I28" s="15"/>
      <c r="J28" s="15"/>
    </row>
    <row r="29" spans="1:10" ht="15.75" customHeight="1" x14ac:dyDescent="0.25">
      <c r="A29" s="1"/>
      <c r="B29" s="24">
        <f t="shared" ref="B29:H29" si="2">SUM(B20:B28)</f>
        <v>-23155057</v>
      </c>
      <c r="C29" s="24">
        <f t="shared" si="2"/>
        <v>-102207910</v>
      </c>
      <c r="D29" s="24">
        <f t="shared" si="2"/>
        <v>143473083</v>
      </c>
      <c r="E29" s="24">
        <f t="shared" si="2"/>
        <v>164674785</v>
      </c>
      <c r="F29" s="24">
        <f t="shared" si="2"/>
        <v>247508315</v>
      </c>
      <c r="G29" s="24">
        <f t="shared" si="2"/>
        <v>83849590</v>
      </c>
      <c r="H29" s="24">
        <f t="shared" si="2"/>
        <v>386169820</v>
      </c>
      <c r="I29" s="15"/>
      <c r="J29" s="15"/>
    </row>
    <row r="30" spans="1:10" ht="15.75" customHeight="1" x14ac:dyDescent="0.25"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5.75" customHeight="1" x14ac:dyDescent="0.25">
      <c r="A31" s="1" t="s">
        <v>61</v>
      </c>
      <c r="B31" s="32">
        <f t="shared" ref="B31:H31" si="3">B29+B17+B13</f>
        <v>-42958016</v>
      </c>
      <c r="C31" s="32">
        <f t="shared" si="3"/>
        <v>58003913</v>
      </c>
      <c r="D31" s="32">
        <f t="shared" si="3"/>
        <v>-11064025</v>
      </c>
      <c r="E31" s="32">
        <f t="shared" si="3"/>
        <v>-14939701</v>
      </c>
      <c r="F31" s="32">
        <f t="shared" si="3"/>
        <v>38544199</v>
      </c>
      <c r="G31" s="32">
        <f t="shared" si="3"/>
        <v>44246539</v>
      </c>
      <c r="H31" s="32">
        <f t="shared" si="3"/>
        <v>82445954</v>
      </c>
      <c r="I31" s="15"/>
      <c r="J31" s="15"/>
    </row>
    <row r="32" spans="1:10" ht="15.75" customHeight="1" x14ac:dyDescent="0.25">
      <c r="A32" s="26" t="s">
        <v>66</v>
      </c>
      <c r="B32" s="15">
        <v>82080927</v>
      </c>
      <c r="C32" s="15">
        <v>82080927</v>
      </c>
      <c r="D32" s="15">
        <v>48281991</v>
      </c>
      <c r="E32" s="15">
        <v>48281991</v>
      </c>
      <c r="F32" s="15">
        <v>48281991</v>
      </c>
      <c r="G32" s="19">
        <v>24770312</v>
      </c>
      <c r="H32" s="19">
        <v>24770312</v>
      </c>
      <c r="I32" s="15"/>
      <c r="J32" s="15"/>
    </row>
    <row r="33" spans="1:10" ht="15.75" customHeight="1" x14ac:dyDescent="0.25">
      <c r="A33" s="10" t="s">
        <v>68</v>
      </c>
      <c r="B33" s="32">
        <f t="shared" ref="B33:H33" si="4">B31+B32</f>
        <v>39122911</v>
      </c>
      <c r="C33" s="32">
        <f t="shared" si="4"/>
        <v>140084840</v>
      </c>
      <c r="D33" s="32">
        <f t="shared" si="4"/>
        <v>37217966</v>
      </c>
      <c r="E33" s="32">
        <f t="shared" si="4"/>
        <v>33342290</v>
      </c>
      <c r="F33" s="32">
        <f t="shared" si="4"/>
        <v>86826190</v>
      </c>
      <c r="G33" s="32">
        <f t="shared" si="4"/>
        <v>69016851</v>
      </c>
      <c r="H33" s="32">
        <f t="shared" si="4"/>
        <v>107216266</v>
      </c>
      <c r="I33" s="15"/>
      <c r="J33" s="15"/>
    </row>
    <row r="34" spans="1:10" ht="15.75" customHeight="1" x14ac:dyDescent="0.25">
      <c r="B34" s="15"/>
      <c r="C34" s="15"/>
      <c r="D34" s="15"/>
      <c r="E34" s="15"/>
      <c r="F34" s="15"/>
      <c r="G34" s="15"/>
      <c r="H34" s="15"/>
      <c r="I34" s="15"/>
      <c r="J34" s="15"/>
    </row>
    <row r="35" spans="1:10" ht="15.75" customHeight="1" x14ac:dyDescent="0.25">
      <c r="A35" s="10" t="s">
        <v>72</v>
      </c>
      <c r="B35" s="34">
        <f>B13/('1'!B43/10)</f>
        <v>0.84796885375494069</v>
      </c>
      <c r="C35" s="34">
        <f>C13/('1'!C43/10)</f>
        <v>7.9631776284584976</v>
      </c>
      <c r="D35" s="34">
        <f>D13/('1'!D43/10)</f>
        <v>-3.706213675889328</v>
      </c>
      <c r="E35" s="34">
        <f>E13/('1'!E43/10)</f>
        <v>-3.7517258498023716</v>
      </c>
      <c r="F35" s="34">
        <f>F13/('1'!F43/10)</f>
        <v>-2.6407537549407114</v>
      </c>
      <c r="G35" s="34">
        <f>G13/('1'!G43/10)</f>
        <v>0.55434102766798421</v>
      </c>
      <c r="H35" s="34">
        <f>H13/('1'!H43/10)</f>
        <v>-3.5470437549407117</v>
      </c>
    </row>
    <row r="36" spans="1:10" ht="15.75" customHeight="1" x14ac:dyDescent="0.25">
      <c r="A36" s="10" t="s">
        <v>77</v>
      </c>
      <c r="B36" s="15">
        <f>'1'!B43/10</f>
        <v>25300000</v>
      </c>
      <c r="C36" s="15">
        <f>'1'!C43/10</f>
        <v>25300000</v>
      </c>
      <c r="D36" s="15">
        <f>'1'!D43/10</f>
        <v>25300000</v>
      </c>
      <c r="E36" s="15">
        <f>'1'!E43/10</f>
        <v>25300000</v>
      </c>
      <c r="F36" s="15">
        <f>'1'!F43/10</f>
        <v>25300000</v>
      </c>
      <c r="G36" s="15">
        <f>'1'!G43/10</f>
        <v>25300000</v>
      </c>
      <c r="H36" s="15">
        <f>'1'!H43/10</f>
        <v>25300000</v>
      </c>
    </row>
    <row r="37" spans="1:10" ht="15.75" customHeight="1" x14ac:dyDescent="0.2"/>
    <row r="38" spans="1:10" ht="15.75" customHeight="1" x14ac:dyDescent="0.2"/>
    <row r="39" spans="1:10" ht="15.75" customHeight="1" x14ac:dyDescent="0.2"/>
    <row r="40" spans="1:10" ht="15.75" customHeight="1" x14ac:dyDescent="0.2"/>
    <row r="41" spans="1:10" ht="15.75" customHeight="1" x14ac:dyDescent="0.2"/>
    <row r="42" spans="1:10" ht="15.75" customHeight="1" x14ac:dyDescent="0.2"/>
    <row r="43" spans="1:10" ht="15.75" customHeight="1" x14ac:dyDescent="0.2"/>
    <row r="44" spans="1:10" ht="15.75" customHeight="1" x14ac:dyDescent="0.2"/>
    <row r="45" spans="1:10" ht="15.75" customHeight="1" x14ac:dyDescent="0.2"/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87</v>
      </c>
    </row>
    <row r="3" spans="1:8" x14ac:dyDescent="0.25">
      <c r="A3" s="2" t="s">
        <v>3</v>
      </c>
    </row>
    <row r="4" spans="1:8" ht="14.25" x14ac:dyDescent="0.2">
      <c r="B4" s="36" t="s">
        <v>5</v>
      </c>
      <c r="C4" s="36" t="s">
        <v>6</v>
      </c>
      <c r="D4" s="36" t="s">
        <v>7</v>
      </c>
      <c r="E4" s="36" t="s">
        <v>5</v>
      </c>
      <c r="F4" s="36" t="s">
        <v>6</v>
      </c>
    </row>
    <row r="5" spans="1:8" ht="14.25" x14ac:dyDescent="0.2">
      <c r="B5" s="37">
        <v>43100</v>
      </c>
      <c r="C5" s="37">
        <v>43190</v>
      </c>
      <c r="D5" s="37" t="s">
        <v>9</v>
      </c>
      <c r="E5" s="37">
        <v>43465</v>
      </c>
      <c r="F5" s="37">
        <v>43555</v>
      </c>
    </row>
    <row r="6" spans="1:8" x14ac:dyDescent="0.25">
      <c r="A6" s="2" t="s">
        <v>88</v>
      </c>
      <c r="B6" s="38">
        <f>'2'!B21/'1'!B19</f>
        <v>1.3096008790251612E-2</v>
      </c>
      <c r="C6" s="38">
        <f>'2'!C21/'1'!C19</f>
        <v>2.0589665375427755E-2</v>
      </c>
      <c r="D6" s="38">
        <f>'2'!D21/'1'!D19</f>
        <v>5.6685252521159789E-3</v>
      </c>
      <c r="E6" s="38">
        <f>'2'!E21/'1'!E19</f>
        <v>8.6873284289946898E-3</v>
      </c>
      <c r="F6" s="38">
        <f>'2'!F21/'1'!F19</f>
        <v>1.3589539236946991E-2</v>
      </c>
      <c r="G6" s="38"/>
      <c r="H6" s="38"/>
    </row>
    <row r="7" spans="1:8" x14ac:dyDescent="0.25">
      <c r="A7" s="2" t="s">
        <v>89</v>
      </c>
      <c r="B7" s="38">
        <f>'2'!B21/'1'!B42</f>
        <v>5.6271600975497327E-2</v>
      </c>
      <c r="C7" s="38">
        <f>'2'!C21/'1'!C42</f>
        <v>8.9569133639932477E-2</v>
      </c>
      <c r="D7" s="38">
        <f>'2'!D21/'1'!D42</f>
        <v>2.42293814093455E-2</v>
      </c>
      <c r="E7" s="38">
        <f>'2'!E21/'1'!E42</f>
        <v>1.9655276477945766E-2</v>
      </c>
      <c r="F7" s="38">
        <f>'2'!F21/'1'!F42</f>
        <v>3.1931496818287414E-2</v>
      </c>
      <c r="G7" s="38"/>
      <c r="H7" s="38"/>
    </row>
    <row r="8" spans="1:8" x14ac:dyDescent="0.25">
      <c r="A8" s="2" t="s">
        <v>90</v>
      </c>
      <c r="B8" s="38">
        <f>'1'!B24/'1'!B42</f>
        <v>0.37884464474059693</v>
      </c>
      <c r="C8" s="38">
        <f>'1'!C24/'1'!C42</f>
        <v>0.31283163782381984</v>
      </c>
      <c r="D8" s="38">
        <f>'1'!D24/'1'!D42</f>
        <v>0.36943820762765034</v>
      </c>
      <c r="E8" s="38">
        <f>'1'!E24/'1'!E42</f>
        <v>0.16343214284550439</v>
      </c>
      <c r="F8" s="38">
        <f>'1'!F24/'1'!F42</f>
        <v>0.21364841514162444</v>
      </c>
      <c r="G8" s="38"/>
      <c r="H8" s="38"/>
    </row>
    <row r="9" spans="1:8" x14ac:dyDescent="0.25">
      <c r="A9" s="2" t="s">
        <v>91</v>
      </c>
      <c r="B9" s="39">
        <f>'1'!B11/'1'!B28</f>
        <v>0.91951995343731141</v>
      </c>
      <c r="C9" s="39">
        <f>'1'!C11/'1'!C28</f>
        <v>0.93990469901325446</v>
      </c>
      <c r="D9" s="39">
        <f>'1'!D11/'1'!D28</f>
        <v>0.84170815471029059</v>
      </c>
      <c r="E9" s="39">
        <f>'1'!E11/'1'!E28</f>
        <v>0.85221430625080863</v>
      </c>
      <c r="F9" s="39">
        <f>'1'!F11/'1'!F28</f>
        <v>0.88822107078523094</v>
      </c>
      <c r="G9" s="39"/>
      <c r="H9" s="39"/>
    </row>
    <row r="10" spans="1:8" x14ac:dyDescent="0.25">
      <c r="A10" s="2" t="s">
        <v>92</v>
      </c>
      <c r="B10" s="38">
        <f>'2'!B21/'2'!B6</f>
        <v>2.2679730739749573E-2</v>
      </c>
      <c r="C10" s="38">
        <f>'2'!C21/'2'!C6</f>
        <v>2.2908437137499418E-2</v>
      </c>
      <c r="D10" s="38">
        <f>'2'!D21/'2'!D6</f>
        <v>2.0480531692355745E-2</v>
      </c>
      <c r="E10" s="38">
        <f>'2'!E21/'2'!E6</f>
        <v>1.8305946943579652E-2</v>
      </c>
      <c r="F10" s="38">
        <f>'2'!F21/'2'!F6</f>
        <v>2.0607225376103256E-2</v>
      </c>
      <c r="G10" s="38"/>
      <c r="H10" s="38"/>
    </row>
    <row r="11" spans="1:8" x14ac:dyDescent="0.25">
      <c r="A11" s="2" t="s">
        <v>93</v>
      </c>
      <c r="B11" s="38">
        <f>'2'!B11/'2'!B6</f>
        <v>2.8775391021555036E-2</v>
      </c>
      <c r="C11" s="38">
        <f>'2'!C11/'2'!C6</f>
        <v>2.8114019087700431E-2</v>
      </c>
      <c r="D11" s="38">
        <f>'2'!D11/'2'!D6</f>
        <v>2.4535403100555603E-2</v>
      </c>
      <c r="E11" s="38">
        <f>'2'!E11/'2'!E6</f>
        <v>2.9427718312845803E-2</v>
      </c>
      <c r="F11" s="38">
        <f>'2'!F11/'2'!F6</f>
        <v>2.9052278772873124E-2</v>
      </c>
      <c r="G11" s="38"/>
      <c r="H11" s="38"/>
    </row>
    <row r="12" spans="1:8" x14ac:dyDescent="0.25">
      <c r="A12" s="2" t="s">
        <v>94</v>
      </c>
      <c r="B12" s="38">
        <f>'2'!B21/('1'!B42+'1'!B24)</f>
        <v>4.0810689725007954E-2</v>
      </c>
      <c r="C12" s="38">
        <f>'2'!C21/('1'!C42+'1'!C24)</f>
        <v>6.8225910359994341E-2</v>
      </c>
      <c r="D12" s="38">
        <f>'2'!D21/('1'!D42+'1'!D24)</f>
        <v>1.7692935157198022E-2</v>
      </c>
      <c r="E12" s="38">
        <f>'2'!E21/('1'!E42+'1'!E24)</f>
        <v>1.6894218196407393E-2</v>
      </c>
      <c r="F12" s="38">
        <f>'2'!F21/('1'!F42+'1'!F24)</f>
        <v>2.6310335365585451E-2</v>
      </c>
      <c r="G12" s="38"/>
      <c r="H12" s="3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2020-04-12T16:22:36Z</dcterms:modified>
</cp:coreProperties>
</file>