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360" yWindow="105" windowWidth="8595" windowHeight="724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48" i="3" l="1"/>
  <c r="I49" i="3"/>
  <c r="I43" i="3"/>
  <c r="I35" i="3"/>
  <c r="I26" i="3"/>
  <c r="I17" i="3"/>
  <c r="I35" i="2"/>
  <c r="I30" i="2"/>
  <c r="I25" i="2"/>
  <c r="I7" i="2"/>
  <c r="I13" i="2" s="1"/>
  <c r="I42" i="1"/>
  <c r="I34" i="1"/>
  <c r="I41" i="1" s="1"/>
  <c r="I28" i="1"/>
  <c r="I32" i="1" s="1"/>
  <c r="I17" i="1"/>
  <c r="I14" i="1"/>
  <c r="I10" i="1"/>
  <c r="I7" i="1"/>
  <c r="I27" i="3" l="1"/>
  <c r="I26" i="2"/>
  <c r="I31" i="2" s="1"/>
  <c r="I33" i="2" s="1"/>
  <c r="I34" i="2" s="1"/>
  <c r="I39" i="1"/>
  <c r="I24" i="1"/>
  <c r="H26" i="3"/>
  <c r="G26" i="3"/>
  <c r="G49" i="3"/>
  <c r="G35" i="2"/>
  <c r="G42" i="1"/>
  <c r="H42" i="1"/>
  <c r="J42" i="1"/>
  <c r="K42" i="1"/>
  <c r="G41" i="1"/>
  <c r="H34" i="1"/>
  <c r="H41" i="1" s="1"/>
  <c r="H28" i="1"/>
  <c r="H32" i="1" s="1"/>
  <c r="G34" i="1"/>
  <c r="G28" i="1"/>
  <c r="G32" i="1" s="1"/>
  <c r="G39" i="1" s="1"/>
  <c r="G24" i="1"/>
  <c r="G17" i="1"/>
  <c r="H17" i="1"/>
  <c r="G14" i="1"/>
  <c r="H14" i="1"/>
  <c r="G7" i="1"/>
  <c r="H7" i="1"/>
  <c r="G10" i="1"/>
  <c r="H10" i="1"/>
  <c r="H35" i="2"/>
  <c r="G30" i="2"/>
  <c r="H30" i="2"/>
  <c r="G25" i="2"/>
  <c r="H25" i="2"/>
  <c r="G7" i="2"/>
  <c r="H7" i="2"/>
  <c r="H13" i="2" s="1"/>
  <c r="H49" i="3"/>
  <c r="G43" i="3"/>
  <c r="H43" i="3"/>
  <c r="G35" i="3"/>
  <c r="H35" i="3"/>
  <c r="G17" i="3"/>
  <c r="H17" i="3"/>
  <c r="I44" i="3" l="1"/>
  <c r="I47" i="3" s="1"/>
  <c r="H26" i="2"/>
  <c r="H31" i="2" s="1"/>
  <c r="H33" i="2" s="1"/>
  <c r="H34" i="2" s="1"/>
  <c r="H39" i="1"/>
  <c r="H24" i="1"/>
  <c r="H27" i="3"/>
  <c r="H48" i="3" s="1"/>
  <c r="G27" i="3"/>
  <c r="G48" i="3" s="1"/>
  <c r="G13" i="2"/>
  <c r="G26" i="2" s="1"/>
  <c r="G31" i="2" s="1"/>
  <c r="G33" i="2" s="1"/>
  <c r="G34" i="2" s="1"/>
  <c r="C42" i="1"/>
  <c r="D42" i="1"/>
  <c r="E42" i="1"/>
  <c r="F42" i="1"/>
  <c r="B42" i="1"/>
  <c r="C35" i="2"/>
  <c r="D35" i="2"/>
  <c r="E35" i="2"/>
  <c r="F35" i="2"/>
  <c r="B35" i="2"/>
  <c r="C49" i="3"/>
  <c r="D49" i="3"/>
  <c r="E49" i="3"/>
  <c r="F49" i="3"/>
  <c r="B49" i="3"/>
  <c r="G44" i="3" l="1"/>
  <c r="G47" i="3" s="1"/>
  <c r="H44" i="3"/>
  <c r="H47" i="3" s="1"/>
  <c r="B7" i="2"/>
  <c r="B13" i="2" s="1"/>
  <c r="C7" i="2"/>
  <c r="C13" i="2" s="1"/>
  <c r="D7" i="2"/>
  <c r="D13" i="2" s="1"/>
  <c r="E7" i="2"/>
  <c r="E13" i="2" s="1"/>
  <c r="F7" i="2"/>
  <c r="F13" i="2" s="1"/>
  <c r="F7" i="1" l="1"/>
  <c r="F10" i="1"/>
  <c r="F14" i="1"/>
  <c r="F17" i="1"/>
  <c r="F28" i="1"/>
  <c r="F32" i="1" s="1"/>
  <c r="F34" i="1"/>
  <c r="F30" i="2"/>
  <c r="F25" i="2"/>
  <c r="F43" i="3"/>
  <c r="F35" i="3"/>
  <c r="F26" i="3"/>
  <c r="F17" i="3"/>
  <c r="E43" i="3"/>
  <c r="D43" i="3"/>
  <c r="C43" i="3"/>
  <c r="B43" i="3"/>
  <c r="E35" i="3"/>
  <c r="D35" i="3"/>
  <c r="C35" i="3"/>
  <c r="B35" i="3"/>
  <c r="E26" i="3"/>
  <c r="D26" i="3"/>
  <c r="C26" i="3"/>
  <c r="B26" i="3"/>
  <c r="E17" i="3"/>
  <c r="D17" i="3"/>
  <c r="C17" i="3"/>
  <c r="B17" i="3"/>
  <c r="E30" i="2"/>
  <c r="D30" i="2"/>
  <c r="C30" i="2"/>
  <c r="B30" i="2"/>
  <c r="E25" i="2"/>
  <c r="D25" i="2"/>
  <c r="C25" i="2"/>
  <c r="B25" i="2"/>
  <c r="C6" i="4"/>
  <c r="B27" i="3" l="1"/>
  <c r="B48" i="3" s="1"/>
  <c r="C27" i="3"/>
  <c r="C44" i="3" s="1"/>
  <c r="C47" i="3" s="1"/>
  <c r="D27" i="3"/>
  <c r="D44" i="3" s="1"/>
  <c r="D47" i="3" s="1"/>
  <c r="E26" i="2"/>
  <c r="E31" i="2" s="1"/>
  <c r="E33" i="2" s="1"/>
  <c r="E6" i="4"/>
  <c r="D26" i="2"/>
  <c r="D31" i="2" s="1"/>
  <c r="D33" i="2" s="1"/>
  <c r="D6" i="4"/>
  <c r="C26" i="2"/>
  <c r="C31" i="2" s="1"/>
  <c r="C33" i="2" s="1"/>
  <c r="F26" i="2"/>
  <c r="F31" i="2" s="1"/>
  <c r="F33" i="2" s="1"/>
  <c r="F6" i="4"/>
  <c r="B26" i="2"/>
  <c r="B31" i="2" s="1"/>
  <c r="B33" i="2" s="1"/>
  <c r="B6" i="4"/>
  <c r="F41" i="1"/>
  <c r="F39" i="1"/>
  <c r="E27" i="3"/>
  <c r="F27" i="3"/>
  <c r="F24" i="1"/>
  <c r="B34" i="1"/>
  <c r="C34" i="1"/>
  <c r="D34" i="1"/>
  <c r="B28" i="1"/>
  <c r="B32" i="1" s="1"/>
  <c r="C28" i="1"/>
  <c r="C32" i="1" s="1"/>
  <c r="D28" i="1"/>
  <c r="D32" i="1" s="1"/>
  <c r="B17" i="1"/>
  <c r="C17" i="1"/>
  <c r="D17" i="1"/>
  <c r="B14" i="1"/>
  <c r="C14" i="1"/>
  <c r="D14" i="1"/>
  <c r="B10" i="1"/>
  <c r="C10" i="1"/>
  <c r="D10" i="1"/>
  <c r="B7" i="1"/>
  <c r="C7" i="1"/>
  <c r="D7" i="1"/>
  <c r="E34" i="1"/>
  <c r="E28" i="1"/>
  <c r="E32" i="1" s="1"/>
  <c r="E17" i="1"/>
  <c r="E14" i="1"/>
  <c r="E10" i="1"/>
  <c r="E7" i="1"/>
  <c r="D48" i="3" l="1"/>
  <c r="C24" i="1"/>
  <c r="C9" i="4" s="1"/>
  <c r="D39" i="1"/>
  <c r="C48" i="3"/>
  <c r="B44" i="3"/>
  <c r="B47" i="3" s="1"/>
  <c r="F44" i="3"/>
  <c r="F47" i="3" s="1"/>
  <c r="F48" i="3"/>
  <c r="E44" i="3"/>
  <c r="E47" i="3" s="1"/>
  <c r="E48" i="3"/>
  <c r="F7" i="4"/>
  <c r="F8" i="4"/>
  <c r="F34" i="2"/>
  <c r="F10" i="4"/>
  <c r="E7" i="4"/>
  <c r="E8" i="4"/>
  <c r="E34" i="2"/>
  <c r="C7" i="4"/>
  <c r="C8" i="4"/>
  <c r="C34" i="2"/>
  <c r="D8" i="4"/>
  <c r="D7" i="4"/>
  <c r="D34" i="2"/>
  <c r="B8" i="4"/>
  <c r="B7" i="4"/>
  <c r="B34" i="2"/>
  <c r="F9" i="4"/>
  <c r="E10" i="4"/>
  <c r="E41" i="1"/>
  <c r="D10" i="4"/>
  <c r="D41" i="1"/>
  <c r="C10" i="4"/>
  <c r="C41" i="1"/>
  <c r="B10" i="4"/>
  <c r="B41" i="1"/>
  <c r="E39" i="1"/>
  <c r="E24" i="1"/>
  <c r="E9" i="4" s="1"/>
  <c r="B39" i="1"/>
  <c r="B24" i="1"/>
  <c r="B9" i="4" s="1"/>
  <c r="C39" i="1"/>
  <c r="D24" i="1"/>
  <c r="D9" i="4" l="1"/>
</calcChain>
</file>

<file path=xl/sharedStrings.xml><?xml version="1.0" encoding="utf-8"?>
<sst xmlns="http://schemas.openxmlformats.org/spreadsheetml/2006/main" count="145" uniqueCount="115">
  <si>
    <t>In hand</t>
  </si>
  <si>
    <t>Balance with Bnagladesh Bank  &amp; its agent bank</t>
  </si>
  <si>
    <t>In Bangladesh</t>
  </si>
  <si>
    <t>Outside Bangladesh</t>
  </si>
  <si>
    <t xml:space="preserve">Government </t>
  </si>
  <si>
    <t>Others</t>
  </si>
  <si>
    <t>Loans ,cash credits , overdrafts etc</t>
  </si>
  <si>
    <t>Other assest</t>
  </si>
  <si>
    <t>Term deposits</t>
  </si>
  <si>
    <t>Other depposits</t>
  </si>
  <si>
    <t xml:space="preserve">Paid up capital </t>
  </si>
  <si>
    <t>Statutory reserve</t>
  </si>
  <si>
    <t>Retained earning</t>
  </si>
  <si>
    <t>Interst income</t>
  </si>
  <si>
    <t>Interest expense on deposit &amp; borrowing etc</t>
  </si>
  <si>
    <t>Investment income</t>
  </si>
  <si>
    <t>Commission ,feees ,exchange &amp; brokerage</t>
  </si>
  <si>
    <t>Other operating income</t>
  </si>
  <si>
    <t>Operating Expenses</t>
  </si>
  <si>
    <t>Salaries &amp; allownaces</t>
  </si>
  <si>
    <t>Rent ,axes,insurance &amp; electricity</t>
  </si>
  <si>
    <t>Stationery ,printing &amp; advertisements</t>
  </si>
  <si>
    <t>manging Director's salary &amp; benefit</t>
  </si>
  <si>
    <t>Director's fees &amp; meeting expenses</t>
  </si>
  <si>
    <t>Auditor's fees</t>
  </si>
  <si>
    <t>Depreciation ,amortization &amp; repair of assests</t>
  </si>
  <si>
    <t>Other expenses</t>
  </si>
  <si>
    <t>Provision agianst leases, loans &amp; advances</t>
  </si>
  <si>
    <t>Provision for diminution in value of investmnets</t>
  </si>
  <si>
    <t>Interst receipts in cash</t>
  </si>
  <si>
    <t>Interst payments</t>
  </si>
  <si>
    <t>Dividend receipts</t>
  </si>
  <si>
    <t xml:space="preserve">Fees,Commission &amp; brokerage receipts in cash </t>
  </si>
  <si>
    <t>Recoveries of loans previously written offf</t>
  </si>
  <si>
    <t>Cash payments to employees</t>
  </si>
  <si>
    <t>Income tax paid</t>
  </si>
  <si>
    <t>Receipts from other operaitng activiites</t>
  </si>
  <si>
    <t>Payment for  other operaitgn actiivites</t>
  </si>
  <si>
    <t>Leases, loans  &amp; advances to banks &amp; other Fls</t>
  </si>
  <si>
    <t>Leases , loans &amp; advances to customers</t>
  </si>
  <si>
    <t xml:space="preserve">Deposits from other banks/borrowong </t>
  </si>
  <si>
    <t>Deposit from customers</t>
  </si>
  <si>
    <t>Other liabiliites account of cutomers</t>
  </si>
  <si>
    <t xml:space="preserve">Other liabiliites </t>
  </si>
  <si>
    <t>Proceeds from sale of securities</t>
  </si>
  <si>
    <t>Payments for purahse of securiites</t>
  </si>
  <si>
    <t>Net change against purchase /sale of fixed assest</t>
  </si>
  <si>
    <t>Receipts /payments against lease obligation</t>
  </si>
  <si>
    <t>Receipts of long term loans</t>
  </si>
  <si>
    <t>Repayments of long term loan</t>
  </si>
  <si>
    <t>Net draw down /payment fo short term laons</t>
  </si>
  <si>
    <t>Dividend paid</t>
  </si>
  <si>
    <t>Leases</t>
  </si>
  <si>
    <t>Postage ,stamp &amp; telecommunication</t>
  </si>
  <si>
    <t>Increase paid up capial</t>
  </si>
  <si>
    <t>Net change of investment in subsidiary</t>
  </si>
  <si>
    <t>Ratio</t>
  </si>
  <si>
    <t>Operating Margin</t>
  </si>
  <si>
    <t>Net Margin</t>
  </si>
  <si>
    <t>Capital to Risk Weighted Assets Ratio</t>
  </si>
  <si>
    <t>Quarter 3</t>
  </si>
  <si>
    <t>Quarter 2</t>
  </si>
  <si>
    <t>Quarter 1</t>
  </si>
  <si>
    <t>legal Expenses</t>
  </si>
  <si>
    <t>International Leasing and Financial Service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</si>
  <si>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</si>
  <si>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</si>
  <si>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</si>
  <si>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</si>
  <si>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</si>
  <si>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</si>
  <si>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</si>
  <si>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</si>
  <si>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</si>
  <si>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</si>
  <si>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</si>
  <si>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</si>
  <si>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</si>
  <si>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</si>
  <si>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</si>
  <si>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</si>
  <si>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Operating Income</t>
  </si>
  <si>
    <t>Net interest income/net profit on investments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</si>
  <si>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</si>
  <si>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</si>
  <si>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</si>
  <si>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</si>
  <si>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</si>
  <si>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</si>
  <si>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</si>
  <si>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Property and Assets</t>
  </si>
  <si>
    <t>Cash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</si>
  <si>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</si>
  <si>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</si>
  <si>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</si>
  <si>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</si>
  <si>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</si>
  <si>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Inangible Asset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</si>
  <si>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</si>
  <si>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</si>
  <si>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</si>
  <si>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</si>
  <si>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</si>
  <si>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</si>
  <si>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</si>
  <si>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</si>
  <si>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</si>
  <si>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</si>
  <si>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</si>
  <si>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As at Quarter end</t>
  </si>
  <si>
    <t>Quarter 4</t>
  </si>
  <si>
    <t>Quarter 5</t>
  </si>
  <si>
    <t>Cash Flow Statement</t>
  </si>
  <si>
    <t>Balance Sheet</t>
  </si>
  <si>
    <t>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</si>
</sst>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164" fontId="0" fillId="0" borderId="0" xfId="1" applyNumberFormat="1" applyFont="1"/>
    <xf numFmtId="164" fontId="1" fillId="0" borderId="0" xfId="1" applyNumberFormat="1" applyFont="1"/>
    <xf numFmtId="0" fontId="4" fillId="2" borderId="0" xfId="0" applyFont="1" applyFill="1"/>
    <xf numFmtId="164" fontId="5" fillId="2" borderId="0" xfId="1" applyNumberFormat="1" applyFont="1" applyFill="1"/>
    <xf numFmtId="164" fontId="2" fillId="0" borderId="0" xfId="1" applyNumberFormat="1" applyFont="1"/>
    <xf numFmtId="10" fontId="0" fillId="0" borderId="0" xfId="2" applyNumberFormat="1" applyFont="1"/>
    <xf numFmtId="43" fontId="0" fillId="0" borderId="0" xfId="1" applyNumberFormat="1" applyFont="1"/>
    <xf numFmtId="2" fontId="1" fillId="0" borderId="0" xfId="0" applyNumberFormat="1" applyFont="1"/>
    <xf numFmtId="0" fontId="0" fillId="0" borderId="0" xfId="0" applyAlignment="1">
      <alignment horizontal="right"/>
    </xf>
    <xf numFmtId="164" fontId="6" fillId="0" borderId="0" xfId="1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3" fontId="0" fillId="0" borderId="0" xfId="0" applyNumberFormat="1"/>
    <xf numFmtId="0" fontId="1" fillId="0" borderId="1" xfId="0" applyFont="1" applyBorder="1"/>
    <xf numFmtId="0" fontId="7" fillId="0" borderId="0" xfId="0" applyFont="1" applyBorder="1"/>
    <xf numFmtId="0" fontId="7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7" fillId="0" borderId="0" xfId="0" applyFont="1" applyAlignment="1"/>
    <xf numFmtId="0" fontId="4" fillId="0" borderId="0" xfId="0" applyFont="1"/>
    <xf numFmtId="15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/>
    <xf numFmtId="3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pane xSplit="1" ySplit="5" topLeftCell="H30" activePane="bottomRight" state="frozen"/>
      <selection pane="topRight" activeCell="B1" sqref="B1"/>
      <selection pane="bottomLeft" activeCell="A4" sqref="A4"/>
      <selection pane="bottomRight" activeCell="I38" sqref="I38"/>
    </sheetView>
  </sheetViews>
  <sheetFormatPr defaultRowHeight="15" x14ac:dyDescent="0.25"/>
  <cols>
    <col min="1" max="1" width="47.42578125" customWidth="1"/>
    <col min="2" max="2" width="17.42578125" customWidth="1"/>
    <col min="3" max="3" width="16.28515625" customWidth="1"/>
    <col min="4" max="4" width="15" customWidth="1"/>
    <col min="5" max="5" width="16.5703125" customWidth="1"/>
    <col min="6" max="7" width="15.28515625" bestFit="1" customWidth="1"/>
    <col min="8" max="8" width="15.7109375" customWidth="1"/>
    <col min="9" max="9" width="15.140625" customWidth="1"/>
  </cols>
  <sheetData>
    <row r="1" spans="1:9" x14ac:dyDescent="0.25">
      <c r="A1" s="1" t="s">
        <v>64</v>
      </c>
    </row>
    <row r="2" spans="1:9" x14ac:dyDescent="0.25">
      <c r="A2" s="1" t="s">
        <v>113</v>
      </c>
      <c r="B2" s="12"/>
      <c r="C2" s="12"/>
      <c r="D2" s="12"/>
      <c r="E2" s="12"/>
      <c r="F2" s="12"/>
    </row>
    <row r="3" spans="1:9" x14ac:dyDescent="0.25">
      <c r="A3" t="s">
        <v>109</v>
      </c>
    </row>
    <row r="4" spans="1:9" ht="18.75" x14ac:dyDescent="0.3">
      <c r="A4" s="22"/>
      <c r="B4" s="24" t="s">
        <v>61</v>
      </c>
      <c r="C4" s="24" t="s">
        <v>60</v>
      </c>
      <c r="D4" s="24" t="s">
        <v>62</v>
      </c>
      <c r="E4" s="24" t="s">
        <v>61</v>
      </c>
      <c r="F4" s="24" t="s">
        <v>60</v>
      </c>
      <c r="G4" s="24" t="s">
        <v>62</v>
      </c>
      <c r="H4" s="24" t="s">
        <v>61</v>
      </c>
      <c r="I4" s="24" t="s">
        <v>60</v>
      </c>
    </row>
    <row r="5" spans="1:9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5">
        <v>43555</v>
      </c>
      <c r="H5" s="25">
        <v>43646</v>
      </c>
      <c r="I5" s="25">
        <v>43738</v>
      </c>
    </row>
    <row r="6" spans="1:9" x14ac:dyDescent="0.25">
      <c r="A6" s="20" t="s">
        <v>90</v>
      </c>
      <c r="B6" s="4"/>
      <c r="C6" s="4"/>
      <c r="D6" s="4"/>
      <c r="E6" s="4"/>
      <c r="F6" s="4"/>
    </row>
    <row r="7" spans="1:9" x14ac:dyDescent="0.25">
      <c r="A7" s="17" t="s">
        <v>91</v>
      </c>
      <c r="B7" s="5">
        <f t="shared" ref="B7:D7" si="0">SUM(B8:B9)</f>
        <v>299879985</v>
      </c>
      <c r="C7" s="5">
        <f t="shared" si="0"/>
        <v>358060128</v>
      </c>
      <c r="D7" s="5">
        <f t="shared" si="0"/>
        <v>29549398</v>
      </c>
      <c r="E7" s="5">
        <f>SUM(E8:E9)</f>
        <v>4378589</v>
      </c>
      <c r="F7" s="5">
        <f>SUM(F8:F9)</f>
        <v>3488175</v>
      </c>
      <c r="G7" s="5">
        <f t="shared" ref="G7:I7" si="1">SUM(G8:G9)</f>
        <v>3635549</v>
      </c>
      <c r="H7" s="5">
        <f t="shared" si="1"/>
        <v>263503650</v>
      </c>
      <c r="I7" s="5">
        <f t="shared" si="1"/>
        <v>1725687</v>
      </c>
    </row>
    <row r="8" spans="1:9" x14ac:dyDescent="0.25">
      <c r="A8" t="s">
        <v>0</v>
      </c>
      <c r="B8" s="4">
        <v>479339</v>
      </c>
      <c r="C8" s="4">
        <v>476298</v>
      </c>
      <c r="D8" s="4">
        <v>566766</v>
      </c>
      <c r="E8" s="4">
        <v>354534</v>
      </c>
      <c r="F8" s="4">
        <v>464702</v>
      </c>
      <c r="G8" s="15">
        <v>213271</v>
      </c>
      <c r="H8" s="15">
        <v>312071</v>
      </c>
      <c r="I8" s="15">
        <v>241126</v>
      </c>
    </row>
    <row r="9" spans="1:9" x14ac:dyDescent="0.25">
      <c r="A9" t="s">
        <v>1</v>
      </c>
      <c r="B9" s="4">
        <v>299400646</v>
      </c>
      <c r="C9" s="4">
        <v>357583830</v>
      </c>
      <c r="D9" s="4">
        <v>28982632</v>
      </c>
      <c r="E9" s="4">
        <v>4024055</v>
      </c>
      <c r="F9" s="4">
        <v>3023473</v>
      </c>
      <c r="G9" s="15">
        <v>3422278</v>
      </c>
      <c r="H9" s="15">
        <v>263191579</v>
      </c>
      <c r="I9" s="15">
        <v>1484561</v>
      </c>
    </row>
    <row r="10" spans="1:9" x14ac:dyDescent="0.25">
      <c r="A10" s="21" t="s">
        <v>92</v>
      </c>
      <c r="B10" s="5">
        <f t="shared" ref="B10:D10" si="2">SUM(B11:B12)</f>
        <v>3292499935</v>
      </c>
      <c r="C10" s="5">
        <f t="shared" si="2"/>
        <v>4470519803</v>
      </c>
      <c r="D10" s="5">
        <f t="shared" si="2"/>
        <v>5904380035</v>
      </c>
      <c r="E10" s="5">
        <f>SUM(E11:E12)</f>
        <v>6177840621</v>
      </c>
      <c r="F10" s="5">
        <f>SUM(F11:F12)</f>
        <v>5623317259</v>
      </c>
      <c r="G10" s="5">
        <f>SUM(G11:G12)</f>
        <v>5091503498</v>
      </c>
      <c r="H10" s="5">
        <f t="shared" ref="H10:I10" si="3">SUM(H11:H12)</f>
        <v>5795983384</v>
      </c>
      <c r="I10" s="5">
        <f t="shared" si="3"/>
        <v>4620896829</v>
      </c>
    </row>
    <row r="11" spans="1:9" x14ac:dyDescent="0.25">
      <c r="A11" t="s">
        <v>2</v>
      </c>
      <c r="B11" s="4">
        <v>3292499935</v>
      </c>
      <c r="C11" s="4">
        <v>4470519803</v>
      </c>
      <c r="D11" s="4">
        <v>5904380035</v>
      </c>
      <c r="E11" s="4">
        <v>6177840621</v>
      </c>
      <c r="F11" s="4">
        <v>5623317259</v>
      </c>
      <c r="G11" s="15">
        <v>5091503498</v>
      </c>
      <c r="H11" s="15">
        <v>5795983384</v>
      </c>
      <c r="I11" s="15">
        <v>4620896829</v>
      </c>
    </row>
    <row r="12" spans="1:9" x14ac:dyDescent="0.25">
      <c r="A12" t="s">
        <v>3</v>
      </c>
      <c r="B12" s="4"/>
      <c r="C12" s="4"/>
      <c r="D12" s="4"/>
      <c r="E12" s="4"/>
      <c r="F12" s="4"/>
    </row>
    <row r="13" spans="1:9" x14ac:dyDescent="0.25">
      <c r="A13" s="18" t="s">
        <v>93</v>
      </c>
      <c r="B13" s="4"/>
      <c r="C13" s="4"/>
      <c r="D13" s="4"/>
      <c r="E13" s="4">
        <v>0</v>
      </c>
      <c r="F13" s="4"/>
    </row>
    <row r="14" spans="1:9" x14ac:dyDescent="0.25">
      <c r="A14" s="18" t="s">
        <v>94</v>
      </c>
      <c r="B14" s="5">
        <f t="shared" ref="B14:D14" si="4">SUM(B15:B16)</f>
        <v>1683349204</v>
      </c>
      <c r="C14" s="5">
        <f t="shared" si="4"/>
        <v>1679262546</v>
      </c>
      <c r="D14" s="5">
        <f t="shared" si="4"/>
        <v>1556750344</v>
      </c>
      <c r="E14" s="5">
        <f>SUM(E15:E16)</f>
        <v>1474704170</v>
      </c>
      <c r="F14" s="5">
        <f>SUM(F15:F16)</f>
        <v>1223572656</v>
      </c>
      <c r="G14" s="5">
        <f t="shared" ref="G14" si="5">SUM(G15:G16)</f>
        <v>963658062</v>
      </c>
      <c r="H14" s="5">
        <f>SUM(H15:H16)</f>
        <v>722653299</v>
      </c>
      <c r="I14" s="5">
        <f>SUM(I15:I16)</f>
        <v>750354275</v>
      </c>
    </row>
    <row r="15" spans="1:9" x14ac:dyDescent="0.25">
      <c r="A15" t="s">
        <v>4</v>
      </c>
      <c r="B15" s="4">
        <v>485400000</v>
      </c>
      <c r="C15" s="4">
        <v>485400000</v>
      </c>
      <c r="D15" s="4">
        <v>485400000</v>
      </c>
      <c r="E15" s="4">
        <v>485400000</v>
      </c>
      <c r="F15" s="4">
        <v>485400000</v>
      </c>
      <c r="G15" s="15">
        <v>305500000</v>
      </c>
      <c r="H15" s="15">
        <v>66500000</v>
      </c>
      <c r="I15" s="15">
        <v>66500000</v>
      </c>
    </row>
    <row r="16" spans="1:9" x14ac:dyDescent="0.25">
      <c r="A16" t="s">
        <v>5</v>
      </c>
      <c r="B16" s="4">
        <v>1197949204</v>
      </c>
      <c r="C16" s="4">
        <v>1193862546</v>
      </c>
      <c r="D16" s="4">
        <v>1071350344</v>
      </c>
      <c r="E16" s="4">
        <v>989304170</v>
      </c>
      <c r="F16" s="4">
        <v>738172656</v>
      </c>
      <c r="G16" s="15">
        <v>658158062</v>
      </c>
      <c r="H16" s="15">
        <v>656153299</v>
      </c>
      <c r="I16" s="15">
        <v>683854275</v>
      </c>
    </row>
    <row r="17" spans="1:9" x14ac:dyDescent="0.25">
      <c r="A17" s="18" t="s">
        <v>95</v>
      </c>
      <c r="B17" s="5">
        <f t="shared" ref="B17:D17" si="6">SUM(B18:B19)</f>
        <v>33883324180</v>
      </c>
      <c r="C17" s="5">
        <f t="shared" si="6"/>
        <v>35708411562</v>
      </c>
      <c r="D17" s="5">
        <f t="shared" si="6"/>
        <v>37282226956</v>
      </c>
      <c r="E17" s="5">
        <f>SUM(E18:E19)</f>
        <v>37508817150</v>
      </c>
      <c r="F17" s="5">
        <f>SUM(F18:F19)</f>
        <v>37996032085</v>
      </c>
      <c r="G17" s="5">
        <f t="shared" ref="G17:I17" si="7">SUM(G18:G19)</f>
        <v>37867914672</v>
      </c>
      <c r="H17" s="5">
        <f t="shared" si="7"/>
        <v>38342081424</v>
      </c>
      <c r="I17" s="5">
        <f t="shared" si="7"/>
        <v>39154755408</v>
      </c>
    </row>
    <row r="18" spans="1:9" x14ac:dyDescent="0.25">
      <c r="A18" t="s">
        <v>52</v>
      </c>
      <c r="B18" s="4">
        <v>2414762497</v>
      </c>
      <c r="C18" s="4">
        <v>2274738678</v>
      </c>
      <c r="D18" s="4">
        <v>2175529224</v>
      </c>
      <c r="E18" s="4">
        <v>2141494383</v>
      </c>
      <c r="F18" s="4">
        <v>1970236614</v>
      </c>
      <c r="G18" s="15">
        <v>1809582968</v>
      </c>
      <c r="H18" s="15">
        <v>1750088250</v>
      </c>
      <c r="I18" s="15">
        <v>1767444132</v>
      </c>
    </row>
    <row r="19" spans="1:9" x14ac:dyDescent="0.25">
      <c r="A19" t="s">
        <v>6</v>
      </c>
      <c r="B19" s="4">
        <v>31468561683</v>
      </c>
      <c r="C19" s="4">
        <v>33433672884</v>
      </c>
      <c r="D19" s="4">
        <v>35106697732</v>
      </c>
      <c r="E19" s="4">
        <v>35367322767</v>
      </c>
      <c r="F19" s="4">
        <v>36025795471</v>
      </c>
      <c r="G19" s="15">
        <v>36058331704</v>
      </c>
      <c r="H19" s="15">
        <v>36591993174</v>
      </c>
      <c r="I19" s="15">
        <v>37387311276</v>
      </c>
    </row>
    <row r="20" spans="1:9" x14ac:dyDescent="0.25">
      <c r="A20" s="17" t="s">
        <v>96</v>
      </c>
      <c r="B20" s="5">
        <v>78208923</v>
      </c>
      <c r="C20" s="5">
        <v>76765227</v>
      </c>
      <c r="D20" s="5">
        <v>68290671</v>
      </c>
      <c r="E20" s="5">
        <v>62508786</v>
      </c>
      <c r="F20" s="5">
        <v>60881248</v>
      </c>
      <c r="G20" s="5"/>
      <c r="H20" s="5">
        <v>43605771</v>
      </c>
      <c r="I20" s="26">
        <v>38824073</v>
      </c>
    </row>
    <row r="21" spans="1:9" x14ac:dyDescent="0.25">
      <c r="A21" s="17" t="s">
        <v>97</v>
      </c>
      <c r="B21" s="4">
        <v>2539598</v>
      </c>
      <c r="C21" s="4">
        <v>2266670</v>
      </c>
      <c r="D21" s="4">
        <v>1726747</v>
      </c>
      <c r="E21" s="8">
        <v>1731994</v>
      </c>
      <c r="F21" s="4">
        <v>1183857</v>
      </c>
      <c r="G21" s="15">
        <v>643934</v>
      </c>
      <c r="H21" s="15">
        <v>373973</v>
      </c>
      <c r="I21" s="15">
        <v>100945</v>
      </c>
    </row>
    <row r="22" spans="1:9" x14ac:dyDescent="0.25">
      <c r="A22" s="17" t="s">
        <v>98</v>
      </c>
      <c r="B22" s="5">
        <v>1406586493</v>
      </c>
      <c r="C22" s="5">
        <v>961448473</v>
      </c>
      <c r="D22" s="5">
        <v>1064453701</v>
      </c>
      <c r="E22" s="5">
        <v>1133363951</v>
      </c>
      <c r="F22" s="5">
        <v>1244634129</v>
      </c>
      <c r="G22" s="15">
        <v>1071539936</v>
      </c>
      <c r="H22" s="15">
        <v>1118637904</v>
      </c>
      <c r="I22" s="15">
        <v>1525436489</v>
      </c>
    </row>
    <row r="23" spans="1:9" x14ac:dyDescent="0.25">
      <c r="A23" s="17" t="s">
        <v>99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</row>
    <row r="24" spans="1:9" x14ac:dyDescent="0.25">
      <c r="A24" s="1"/>
      <c r="B24" s="5">
        <f t="shared" ref="B24:D24" si="8">B7+B10+B14+B17+B20+B21+B22</f>
        <v>40646388318</v>
      </c>
      <c r="C24" s="5">
        <f>(C7+C10+C14+C17+C20+C21+C22)</f>
        <v>43256734409</v>
      </c>
      <c r="D24" s="5">
        <f t="shared" si="8"/>
        <v>45907377852</v>
      </c>
      <c r="E24" s="5">
        <f>E7+E10+E14+E17+E20+E21+E22</f>
        <v>46363345261</v>
      </c>
      <c r="F24" s="5">
        <f>F7+F10+F14+F17+F20+F21+F22</f>
        <v>46153109409</v>
      </c>
      <c r="G24" s="5">
        <f t="shared" ref="G24" si="9">G7+G10+G14+G17+G20+G21+G22</f>
        <v>44998895651</v>
      </c>
      <c r="H24" s="5">
        <f>H7+H10+H14+H17+H20+H21+H22</f>
        <v>46286839405</v>
      </c>
      <c r="I24" s="5">
        <f>I7+I10+I14+I17+I20+I21+I22</f>
        <v>46092093706</v>
      </c>
    </row>
    <row r="25" spans="1:9" x14ac:dyDescent="0.25">
      <c r="A25" s="20" t="s">
        <v>100</v>
      </c>
      <c r="B25" s="4"/>
      <c r="C25" s="4"/>
      <c r="D25" s="4"/>
      <c r="E25" s="4"/>
      <c r="F25" s="4"/>
    </row>
    <row r="26" spans="1:9" x14ac:dyDescent="0.25">
      <c r="A26" s="18" t="s">
        <v>101</v>
      </c>
      <c r="B26" s="4"/>
      <c r="C26" s="4"/>
      <c r="D26" s="4"/>
      <c r="E26" s="4"/>
      <c r="F26" s="4"/>
    </row>
    <row r="27" spans="1:9" x14ac:dyDescent="0.25">
      <c r="A27" s="18" t="s">
        <v>102</v>
      </c>
      <c r="B27" s="4">
        <v>10486302708</v>
      </c>
      <c r="C27" s="4">
        <v>10598947744</v>
      </c>
      <c r="D27" s="4">
        <v>10704292905</v>
      </c>
      <c r="E27" s="4">
        <v>11587572143</v>
      </c>
      <c r="F27" s="4">
        <v>10959588602</v>
      </c>
      <c r="G27" s="15">
        <v>11254933750</v>
      </c>
      <c r="H27" s="15">
        <v>11312054042</v>
      </c>
      <c r="I27" s="15">
        <v>11404632257</v>
      </c>
    </row>
    <row r="28" spans="1:9" x14ac:dyDescent="0.25">
      <c r="A28" s="18" t="s">
        <v>103</v>
      </c>
      <c r="B28" s="5">
        <f t="shared" ref="B28:D28" si="10">SUM(B29:B30)</f>
        <v>24853715697</v>
      </c>
      <c r="C28" s="5">
        <f t="shared" si="10"/>
        <v>27113847447</v>
      </c>
      <c r="D28" s="5">
        <f t="shared" si="10"/>
        <v>29543992679</v>
      </c>
      <c r="E28" s="5">
        <f>SUM(E29:E30)</f>
        <v>28734144595</v>
      </c>
      <c r="F28" s="5">
        <f>SUM(F29:F30)</f>
        <v>28988976099</v>
      </c>
      <c r="G28" s="5">
        <f>SUM(G29:G30)</f>
        <v>27241129592</v>
      </c>
      <c r="H28" s="5">
        <f>SUM(H29:H30)</f>
        <v>27776964015</v>
      </c>
      <c r="I28" s="5">
        <f>SUM(I29:I30)</f>
        <v>27072463235</v>
      </c>
    </row>
    <row r="29" spans="1:9" x14ac:dyDescent="0.25">
      <c r="A29" t="s">
        <v>8</v>
      </c>
      <c r="B29" s="4">
        <v>23941596500</v>
      </c>
      <c r="C29" s="4">
        <v>26274056521</v>
      </c>
      <c r="D29" s="4">
        <v>28747644467</v>
      </c>
      <c r="E29" s="4">
        <v>27938009965</v>
      </c>
      <c r="F29" s="4">
        <v>28319862651</v>
      </c>
      <c r="G29" s="15">
        <v>26612886247</v>
      </c>
      <c r="H29" s="15">
        <v>27148849745</v>
      </c>
      <c r="I29" s="15">
        <v>26450187665</v>
      </c>
    </row>
    <row r="30" spans="1:9" x14ac:dyDescent="0.25">
      <c r="A30" t="s">
        <v>9</v>
      </c>
      <c r="B30" s="4">
        <v>912119197</v>
      </c>
      <c r="C30" s="4">
        <v>839790926</v>
      </c>
      <c r="D30" s="4">
        <v>796348212</v>
      </c>
      <c r="E30" s="4">
        <v>796134630</v>
      </c>
      <c r="F30" s="4">
        <v>669113448</v>
      </c>
      <c r="G30" s="15">
        <v>628243345</v>
      </c>
      <c r="H30" s="15">
        <v>628114270</v>
      </c>
      <c r="I30" s="15">
        <v>622275570</v>
      </c>
    </row>
    <row r="31" spans="1:9" x14ac:dyDescent="0.25">
      <c r="A31" s="18" t="s">
        <v>104</v>
      </c>
      <c r="B31" s="4">
        <v>3123256671</v>
      </c>
      <c r="C31" s="4">
        <v>3120367315</v>
      </c>
      <c r="D31" s="4">
        <v>2854904839</v>
      </c>
      <c r="E31" s="5">
        <v>3221521788</v>
      </c>
      <c r="F31" s="4">
        <v>3368866839</v>
      </c>
      <c r="G31" s="15">
        <v>3711352009</v>
      </c>
      <c r="H31" s="15">
        <v>4355106814</v>
      </c>
      <c r="I31" s="15">
        <v>4768127601</v>
      </c>
    </row>
    <row r="32" spans="1:9" x14ac:dyDescent="0.25">
      <c r="A32" s="1"/>
      <c r="B32" s="5">
        <f t="shared" ref="B32:D32" si="11">B27+B28+B31</f>
        <v>38463275076</v>
      </c>
      <c r="C32" s="5">
        <f t="shared" si="11"/>
        <v>40833162506</v>
      </c>
      <c r="D32" s="5">
        <f t="shared" si="11"/>
        <v>43103190423</v>
      </c>
      <c r="E32" s="5">
        <f>E27+E28+E31</f>
        <v>43543238526</v>
      </c>
      <c r="F32" s="5">
        <f>F27+F28+F31</f>
        <v>43317431540</v>
      </c>
      <c r="G32" s="5">
        <f t="shared" ref="G32:I32" si="12">G27+G28+G31</f>
        <v>42207415351</v>
      </c>
      <c r="H32" s="5">
        <f t="shared" si="12"/>
        <v>43444124871</v>
      </c>
      <c r="I32" s="5">
        <f t="shared" si="12"/>
        <v>43245223093</v>
      </c>
    </row>
    <row r="33" spans="1:11" x14ac:dyDescent="0.25">
      <c r="B33" s="4"/>
      <c r="C33" s="4"/>
      <c r="D33" s="4"/>
      <c r="E33" s="4"/>
      <c r="F33" s="4"/>
    </row>
    <row r="34" spans="1:11" x14ac:dyDescent="0.25">
      <c r="A34" s="18" t="s">
        <v>105</v>
      </c>
      <c r="B34" s="5">
        <f t="shared" ref="B34:D34" si="13">SUM(B35:B37)</f>
        <v>2183090573</v>
      </c>
      <c r="C34" s="5">
        <f t="shared" si="13"/>
        <v>2423549705</v>
      </c>
      <c r="D34" s="5">
        <f t="shared" si="13"/>
        <v>2804168544</v>
      </c>
      <c r="E34" s="5">
        <f>SUM(E35:E37)</f>
        <v>2820088015</v>
      </c>
      <c r="F34" s="5">
        <f>SUM(F35:F37)</f>
        <v>2835658758</v>
      </c>
      <c r="G34" s="5">
        <f>SUM(G35:G37)</f>
        <v>2840240769</v>
      </c>
      <c r="H34" s="5">
        <f>SUM(H35:H37)</f>
        <v>2842695119</v>
      </c>
      <c r="I34" s="5">
        <f>SUM(I35:I37)</f>
        <v>2846851203</v>
      </c>
    </row>
    <row r="35" spans="1:11" x14ac:dyDescent="0.25">
      <c r="A35" t="s">
        <v>10</v>
      </c>
      <c r="B35" s="4">
        <v>1886141560</v>
      </c>
      <c r="C35" s="4">
        <v>1886141560</v>
      </c>
      <c r="D35" s="4">
        <v>1886141560</v>
      </c>
      <c r="E35" s="4">
        <v>2112478540</v>
      </c>
      <c r="F35" s="4">
        <v>2112478540</v>
      </c>
      <c r="G35" s="15">
        <v>2112478540</v>
      </c>
      <c r="H35" s="15">
        <v>2112478540</v>
      </c>
      <c r="I35" s="15">
        <v>2218102460</v>
      </c>
    </row>
    <row r="36" spans="1:11" x14ac:dyDescent="0.25">
      <c r="A36" t="s">
        <v>11</v>
      </c>
      <c r="B36" s="4">
        <v>364054009</v>
      </c>
      <c r="C36" s="4">
        <v>364054009</v>
      </c>
      <c r="D36" s="4">
        <v>428912873</v>
      </c>
      <c r="E36" s="4">
        <v>428912873</v>
      </c>
      <c r="F36" s="4">
        <v>428912873</v>
      </c>
      <c r="G36" s="15">
        <v>456184825</v>
      </c>
      <c r="H36" s="15">
        <v>456184825</v>
      </c>
      <c r="I36" s="15">
        <v>456184825</v>
      </c>
    </row>
    <row r="37" spans="1:11" x14ac:dyDescent="0.25">
      <c r="A37" t="s">
        <v>12</v>
      </c>
      <c r="B37" s="4">
        <v>-67104996</v>
      </c>
      <c r="C37" s="4">
        <v>173354136</v>
      </c>
      <c r="D37" s="4">
        <v>489114111</v>
      </c>
      <c r="E37" s="4">
        <v>278696602</v>
      </c>
      <c r="F37" s="4">
        <v>294267345</v>
      </c>
      <c r="G37" s="15">
        <v>271577404</v>
      </c>
      <c r="H37" s="15">
        <v>274031754</v>
      </c>
      <c r="I37" s="15">
        <v>172563918</v>
      </c>
    </row>
    <row r="38" spans="1:11" x14ac:dyDescent="0.25">
      <c r="A38" s="18" t="s">
        <v>106</v>
      </c>
      <c r="B38" s="4">
        <v>22669</v>
      </c>
      <c r="C38" s="4">
        <v>22198</v>
      </c>
      <c r="D38" s="4">
        <v>18885</v>
      </c>
      <c r="E38" s="4">
        <v>18720</v>
      </c>
      <c r="F38" s="4">
        <v>19111</v>
      </c>
      <c r="G38" s="15">
        <v>19310</v>
      </c>
      <c r="H38" s="15">
        <v>19415</v>
      </c>
      <c r="I38" s="15">
        <v>19410</v>
      </c>
    </row>
    <row r="39" spans="1:11" x14ac:dyDescent="0.25">
      <c r="A39" s="1"/>
      <c r="B39" s="5">
        <f t="shared" ref="B39:C39" si="14">B32+B34+B38</f>
        <v>40646388318</v>
      </c>
      <c r="C39" s="5">
        <f t="shared" si="14"/>
        <v>43256734409</v>
      </c>
      <c r="D39" s="5">
        <f>D32+D34+D38</f>
        <v>45907377852</v>
      </c>
      <c r="E39" s="5">
        <f>E32+E34+E38</f>
        <v>46363345261</v>
      </c>
      <c r="F39" s="5">
        <f>F32+F34+F38</f>
        <v>46153109409</v>
      </c>
      <c r="G39" s="5">
        <f t="shared" ref="G39:I39" si="15">G32+G34+G38</f>
        <v>45047675430</v>
      </c>
      <c r="H39" s="5">
        <f t="shared" si="15"/>
        <v>46286839405</v>
      </c>
      <c r="I39" s="5">
        <f t="shared" si="15"/>
        <v>46092093706</v>
      </c>
    </row>
    <row r="40" spans="1:11" x14ac:dyDescent="0.25">
      <c r="B40" s="4"/>
      <c r="C40" s="4"/>
      <c r="D40" s="4"/>
      <c r="E40" s="4"/>
      <c r="F40" s="4"/>
    </row>
    <row r="41" spans="1:11" x14ac:dyDescent="0.25">
      <c r="A41" s="16" t="s">
        <v>107</v>
      </c>
      <c r="B41" s="10">
        <f t="shared" ref="B41:I41" si="16">B34/(B35/10)</f>
        <v>11.574372885352254</v>
      </c>
      <c r="C41" s="10">
        <f t="shared" si="16"/>
        <v>12.849246082038508</v>
      </c>
      <c r="D41" s="10">
        <f t="shared" si="16"/>
        <v>14.867222076374798</v>
      </c>
      <c r="E41" s="10">
        <f t="shared" si="16"/>
        <v>13.349664678723789</v>
      </c>
      <c r="F41" s="10">
        <f t="shared" si="16"/>
        <v>13.423373086668137</v>
      </c>
      <c r="G41" s="10">
        <f t="shared" si="16"/>
        <v>13.445063299909309</v>
      </c>
      <c r="H41" s="10">
        <f t="shared" si="16"/>
        <v>13.456681642787245</v>
      </c>
      <c r="I41" s="10">
        <f t="shared" si="16"/>
        <v>12.834624433895629</v>
      </c>
    </row>
    <row r="42" spans="1:11" x14ac:dyDescent="0.25">
      <c r="A42" s="16" t="s">
        <v>108</v>
      </c>
      <c r="B42" s="5">
        <f>B35/10</f>
        <v>188614156</v>
      </c>
      <c r="C42" s="5">
        <f t="shared" ref="C42:K42" si="17">C35/10</f>
        <v>188614156</v>
      </c>
      <c r="D42" s="5">
        <f t="shared" si="17"/>
        <v>188614156</v>
      </c>
      <c r="E42" s="5">
        <f t="shared" si="17"/>
        <v>211247854</v>
      </c>
      <c r="F42" s="5">
        <f t="shared" si="17"/>
        <v>211247854</v>
      </c>
      <c r="G42" s="5">
        <f t="shared" si="17"/>
        <v>211247854</v>
      </c>
      <c r="H42" s="5">
        <f t="shared" si="17"/>
        <v>211247854</v>
      </c>
      <c r="I42" s="5">
        <f t="shared" si="17"/>
        <v>221810246</v>
      </c>
      <c r="J42" s="5">
        <f t="shared" si="17"/>
        <v>0</v>
      </c>
      <c r="K42" s="5">
        <f t="shared" si="17"/>
        <v>0</v>
      </c>
    </row>
    <row r="43" spans="1:11" x14ac:dyDescent="0.25">
      <c r="B43" s="4"/>
      <c r="C43" s="4"/>
      <c r="D43" s="4"/>
      <c r="E43" s="4"/>
      <c r="F43" s="4"/>
    </row>
    <row r="44" spans="1:11" x14ac:dyDescent="0.25">
      <c r="B44" s="4"/>
      <c r="C44" s="4"/>
      <c r="D44" s="4"/>
      <c r="E44" s="4"/>
      <c r="F44" s="4"/>
    </row>
    <row r="45" spans="1:11" x14ac:dyDescent="0.25">
      <c r="A45" s="1"/>
      <c r="B45" s="5"/>
      <c r="C45" s="5"/>
      <c r="D45" s="5"/>
      <c r="E45" s="5"/>
      <c r="F45" s="4"/>
    </row>
    <row r="46" spans="1:11" x14ac:dyDescent="0.25">
      <c r="B46" s="4"/>
      <c r="C46" s="4"/>
      <c r="D46" s="4"/>
      <c r="E46" s="4"/>
      <c r="F46" s="4"/>
    </row>
    <row r="47" spans="1:11" x14ac:dyDescent="0.25">
      <c r="B47" s="4"/>
      <c r="C47" s="4"/>
      <c r="D47" s="4"/>
      <c r="E47" s="4"/>
      <c r="F47" s="4"/>
    </row>
    <row r="48" spans="1:11" x14ac:dyDescent="0.25">
      <c r="B48" s="4"/>
      <c r="C48" s="4"/>
      <c r="D48" s="4"/>
      <c r="E48" s="4"/>
      <c r="F48" s="4"/>
    </row>
    <row r="49" spans="1:6" x14ac:dyDescent="0.25">
      <c r="A49" s="1"/>
      <c r="B49" s="5"/>
      <c r="C49" s="5"/>
      <c r="D49" s="5"/>
      <c r="E49" s="5"/>
      <c r="F49" s="4"/>
    </row>
    <row r="50" spans="1:6" x14ac:dyDescent="0.25">
      <c r="A50" s="1"/>
      <c r="B50" s="4"/>
      <c r="C50" s="4"/>
      <c r="D50" s="4"/>
      <c r="E50" s="4"/>
      <c r="F50" s="4"/>
    </row>
    <row r="51" spans="1:6" x14ac:dyDescent="0.25">
      <c r="B51" s="4"/>
      <c r="C51" s="4"/>
      <c r="D51" s="4"/>
      <c r="E51" s="4"/>
      <c r="F51" s="4"/>
    </row>
    <row r="52" spans="1:6" x14ac:dyDescent="0.25">
      <c r="B52" s="4"/>
      <c r="C52" s="4"/>
      <c r="D52" s="4"/>
      <c r="E52" s="4"/>
      <c r="F52" s="4"/>
    </row>
    <row r="53" spans="1:6" x14ac:dyDescent="0.25">
      <c r="B53" s="4"/>
      <c r="C53" s="4"/>
      <c r="D53" s="4"/>
      <c r="E53" s="4"/>
      <c r="F53" s="4"/>
    </row>
    <row r="54" spans="1:6" x14ac:dyDescent="0.25">
      <c r="B54" s="4"/>
      <c r="C54" s="4"/>
      <c r="D54" s="4"/>
      <c r="E54" s="4"/>
      <c r="F54" s="4"/>
    </row>
    <row r="55" spans="1:6" x14ac:dyDescent="0.25">
      <c r="B55" s="4"/>
      <c r="C55" s="4"/>
      <c r="D55" s="4"/>
      <c r="E55" s="4"/>
      <c r="F55" s="4"/>
    </row>
    <row r="56" spans="1:6" x14ac:dyDescent="0.25">
      <c r="B56" s="4"/>
      <c r="C56" s="4"/>
      <c r="D56" s="4"/>
      <c r="E56" s="4"/>
      <c r="F56" s="4"/>
    </row>
    <row r="57" spans="1:6" x14ac:dyDescent="0.25">
      <c r="B57" s="4"/>
      <c r="C57" s="4"/>
      <c r="D57" s="4"/>
      <c r="E57" s="4"/>
      <c r="F57" s="4"/>
    </row>
    <row r="58" spans="1:6" x14ac:dyDescent="0.25">
      <c r="B58" s="4"/>
      <c r="C58" s="4"/>
      <c r="D58" s="4"/>
      <c r="E58" s="4"/>
      <c r="F58" s="4"/>
    </row>
    <row r="59" spans="1:6" x14ac:dyDescent="0.25">
      <c r="B59" s="4"/>
      <c r="C59" s="4"/>
      <c r="D59" s="4"/>
      <c r="E59" s="4"/>
      <c r="F59" s="4"/>
    </row>
    <row r="60" spans="1:6" x14ac:dyDescent="0.25">
      <c r="B60" s="4"/>
      <c r="C60" s="4"/>
      <c r="D60" s="4"/>
      <c r="E60" s="4"/>
      <c r="F60" s="4"/>
    </row>
    <row r="61" spans="1:6" x14ac:dyDescent="0.25">
      <c r="A61" s="1"/>
      <c r="B61" s="5"/>
      <c r="C61" s="5"/>
      <c r="D61" s="5"/>
      <c r="E61" s="5"/>
      <c r="F61" s="4"/>
    </row>
    <row r="62" spans="1:6" x14ac:dyDescent="0.25">
      <c r="A62" s="1"/>
      <c r="B62" s="5"/>
      <c r="C62" s="5"/>
      <c r="D62" s="5"/>
      <c r="E62" s="5"/>
      <c r="F62" s="4"/>
    </row>
    <row r="63" spans="1:6" x14ac:dyDescent="0.25">
      <c r="B63" s="4"/>
      <c r="C63" s="4"/>
      <c r="D63" s="4"/>
      <c r="E63" s="4"/>
      <c r="F63" s="4"/>
    </row>
    <row r="64" spans="1:6" x14ac:dyDescent="0.25">
      <c r="B64" s="4"/>
      <c r="C64" s="4"/>
      <c r="D64" s="4"/>
      <c r="E64" s="4"/>
      <c r="F64" s="4"/>
    </row>
    <row r="65" spans="1:6" x14ac:dyDescent="0.25">
      <c r="A65" s="1"/>
      <c r="B65" s="5"/>
      <c r="C65" s="5"/>
      <c r="D65" s="5"/>
      <c r="E65" s="5"/>
      <c r="F65" s="4"/>
    </row>
    <row r="66" spans="1:6" x14ac:dyDescent="0.25">
      <c r="A66" s="1"/>
      <c r="B66" s="5"/>
      <c r="C66" s="5"/>
      <c r="D66" s="5"/>
      <c r="E66" s="5"/>
      <c r="F66" s="4"/>
    </row>
    <row r="67" spans="1:6" x14ac:dyDescent="0.25">
      <c r="A67" s="2"/>
      <c r="B67" s="4"/>
      <c r="C67" s="4"/>
      <c r="D67" s="4"/>
      <c r="E67" s="4"/>
      <c r="F67" s="4"/>
    </row>
    <row r="68" spans="1:6" x14ac:dyDescent="0.25">
      <c r="A68" s="1"/>
      <c r="B68" s="5"/>
      <c r="C68" s="5"/>
      <c r="D68" s="5"/>
      <c r="E68" s="5"/>
      <c r="F68" s="4"/>
    </row>
    <row r="69" spans="1:6" x14ac:dyDescent="0.25">
      <c r="B69" s="4"/>
      <c r="C69" s="4"/>
      <c r="D69" s="4"/>
      <c r="E69" s="4"/>
      <c r="F69" s="4"/>
    </row>
    <row r="70" spans="1:6" ht="18.75" x14ac:dyDescent="0.3">
      <c r="A70" s="6"/>
      <c r="B70" s="7"/>
      <c r="C70" s="7"/>
      <c r="D70" s="7"/>
      <c r="E70" s="7"/>
      <c r="F70" s="4"/>
    </row>
    <row r="71" spans="1:6" x14ac:dyDescent="0.25">
      <c r="B71" s="4"/>
      <c r="C71" s="4"/>
      <c r="D71" s="4"/>
      <c r="E71" s="4"/>
      <c r="F71" s="4"/>
    </row>
    <row r="72" spans="1:6" x14ac:dyDescent="0.25">
      <c r="A72" s="1"/>
      <c r="B72" s="4"/>
      <c r="C72" s="4"/>
      <c r="D72" s="4"/>
      <c r="E72" s="4"/>
      <c r="F72" s="4"/>
    </row>
    <row r="73" spans="1:6" x14ac:dyDescent="0.25">
      <c r="B73" s="4"/>
      <c r="C73" s="4"/>
      <c r="D73" s="4"/>
      <c r="E73" s="4"/>
      <c r="F73" s="4"/>
    </row>
    <row r="74" spans="1:6" x14ac:dyDescent="0.25">
      <c r="A74" s="1"/>
      <c r="B74" s="4"/>
      <c r="C74" s="4"/>
      <c r="D74" s="4"/>
      <c r="E74" s="4"/>
      <c r="F74" s="4"/>
    </row>
    <row r="75" spans="1:6" x14ac:dyDescent="0.25">
      <c r="B75" s="4"/>
      <c r="C75" s="4"/>
      <c r="D75" s="4"/>
      <c r="E75" s="4"/>
      <c r="F75" s="4"/>
    </row>
    <row r="76" spans="1:6" x14ac:dyDescent="0.25">
      <c r="A76" s="1"/>
      <c r="B76" s="4"/>
      <c r="C76" s="4"/>
      <c r="D76" s="4"/>
      <c r="E76" s="4"/>
      <c r="F76" s="4"/>
    </row>
    <row r="77" spans="1:6" x14ac:dyDescent="0.25">
      <c r="B77" s="4"/>
      <c r="C77" s="4"/>
      <c r="D77" s="4"/>
      <c r="E77" s="4"/>
      <c r="F77" s="4"/>
    </row>
    <row r="78" spans="1:6" x14ac:dyDescent="0.25">
      <c r="A78" s="2"/>
      <c r="B78" s="4"/>
      <c r="C78" s="4"/>
      <c r="D78" s="4"/>
      <c r="E78" s="4"/>
      <c r="F78" s="4"/>
    </row>
    <row r="79" spans="1:6" x14ac:dyDescent="0.25">
      <c r="B79" s="4"/>
      <c r="C79" s="4"/>
      <c r="D79" s="4"/>
      <c r="E79" s="4"/>
      <c r="F79" s="4"/>
    </row>
    <row r="80" spans="1:6" x14ac:dyDescent="0.25">
      <c r="B80" s="4"/>
      <c r="C80" s="4"/>
      <c r="D80" s="4"/>
      <c r="E80" s="4"/>
      <c r="F80" s="4"/>
    </row>
    <row r="81" spans="1:6" x14ac:dyDescent="0.25">
      <c r="B81" s="4"/>
      <c r="C81" s="4"/>
      <c r="D81" s="4"/>
      <c r="E81" s="4"/>
      <c r="F81" s="4"/>
    </row>
    <row r="82" spans="1:6" x14ac:dyDescent="0.25">
      <c r="A82" s="3"/>
      <c r="B82" s="5"/>
      <c r="C82" s="5"/>
      <c r="D82" s="5"/>
      <c r="E82" s="5"/>
      <c r="F82" s="4"/>
    </row>
    <row r="83" spans="1:6" x14ac:dyDescent="0.25">
      <c r="A83" s="1"/>
      <c r="B83" s="4"/>
      <c r="C83" s="4"/>
      <c r="D83" s="4"/>
      <c r="E83" s="4"/>
      <c r="F83" s="4"/>
    </row>
    <row r="84" spans="1:6" x14ac:dyDescent="0.25">
      <c r="B84" s="4"/>
      <c r="C84" s="4"/>
      <c r="D84" s="4"/>
      <c r="E84" s="4"/>
      <c r="F84" s="4"/>
    </row>
    <row r="85" spans="1:6" x14ac:dyDescent="0.25">
      <c r="B85" s="4"/>
      <c r="C85" s="4"/>
      <c r="D85" s="4"/>
      <c r="E85" s="4"/>
      <c r="F85" s="4"/>
    </row>
    <row r="86" spans="1:6" x14ac:dyDescent="0.25">
      <c r="B86" s="4"/>
      <c r="C86" s="4"/>
      <c r="D86" s="4"/>
      <c r="E86" s="4"/>
      <c r="F86" s="4"/>
    </row>
    <row r="87" spans="1:6" x14ac:dyDescent="0.25">
      <c r="B87" s="4"/>
      <c r="C87" s="4"/>
      <c r="D87" s="4"/>
      <c r="E87" s="4"/>
      <c r="F87" s="4"/>
    </row>
    <row r="88" spans="1:6" x14ac:dyDescent="0.25">
      <c r="B88" s="4"/>
      <c r="C88" s="4"/>
      <c r="D88" s="4"/>
      <c r="E88" s="4"/>
      <c r="F88" s="4"/>
    </row>
    <row r="89" spans="1:6" x14ac:dyDescent="0.25">
      <c r="B89" s="4"/>
      <c r="C89" s="4"/>
      <c r="D89" s="4"/>
      <c r="E89" s="4"/>
      <c r="F89" s="4"/>
    </row>
    <row r="90" spans="1:6" x14ac:dyDescent="0.25">
      <c r="B90" s="4"/>
      <c r="C90" s="4"/>
      <c r="D90" s="4"/>
      <c r="E90" s="4"/>
      <c r="F90" s="4"/>
    </row>
    <row r="91" spans="1:6" x14ac:dyDescent="0.25">
      <c r="A91" s="1"/>
      <c r="B91" s="5"/>
      <c r="C91" s="5"/>
      <c r="D91" s="5"/>
      <c r="E91" s="5"/>
      <c r="F91" s="4"/>
    </row>
    <row r="92" spans="1:6" x14ac:dyDescent="0.25">
      <c r="A92" s="1"/>
      <c r="B92" s="5"/>
      <c r="C92" s="5"/>
      <c r="D92" s="5"/>
      <c r="E92" s="5"/>
      <c r="F92" s="4"/>
    </row>
    <row r="93" spans="1:6" x14ac:dyDescent="0.25">
      <c r="A93" s="1"/>
      <c r="B93" s="4"/>
      <c r="C93" s="4"/>
      <c r="D93" s="4"/>
      <c r="E93" s="4"/>
      <c r="F93" s="4"/>
    </row>
    <row r="94" spans="1:6" x14ac:dyDescent="0.25">
      <c r="A94" s="1"/>
      <c r="B94" s="4"/>
      <c r="C94" s="4"/>
      <c r="D94" s="4"/>
      <c r="E94" s="4"/>
      <c r="F94" s="4"/>
    </row>
    <row r="95" spans="1:6" x14ac:dyDescent="0.25">
      <c r="B95" s="4"/>
      <c r="C95" s="4"/>
      <c r="D95" s="4"/>
      <c r="E95" s="4"/>
      <c r="F95" s="4"/>
    </row>
    <row r="96" spans="1:6" x14ac:dyDescent="0.25">
      <c r="B96" s="4"/>
      <c r="C96" s="4"/>
      <c r="D96" s="4"/>
      <c r="E96" s="4"/>
      <c r="F96" s="4"/>
    </row>
    <row r="97" spans="1:6" x14ac:dyDescent="0.25">
      <c r="B97" s="4"/>
      <c r="C97" s="4"/>
      <c r="D97" s="4"/>
      <c r="E97" s="4"/>
      <c r="F97" s="4"/>
    </row>
    <row r="98" spans="1:6" x14ac:dyDescent="0.25">
      <c r="B98" s="4"/>
      <c r="C98" s="4"/>
      <c r="D98" s="4"/>
      <c r="E98" s="4"/>
      <c r="F98" s="4"/>
    </row>
    <row r="99" spans="1:6" x14ac:dyDescent="0.25">
      <c r="B99" s="4"/>
      <c r="C99" s="4"/>
      <c r="D99" s="4"/>
      <c r="E99" s="4"/>
      <c r="F99" s="4"/>
    </row>
    <row r="100" spans="1:6" x14ac:dyDescent="0.25">
      <c r="A100" s="1"/>
      <c r="B100" s="5"/>
      <c r="C100" s="5"/>
      <c r="D100" s="5"/>
      <c r="E100" s="5"/>
      <c r="F100" s="4"/>
    </row>
    <row r="101" spans="1:6" x14ac:dyDescent="0.25">
      <c r="B101" s="4"/>
      <c r="C101" s="4"/>
      <c r="D101" s="4"/>
      <c r="E101" s="4"/>
      <c r="F101" s="4"/>
    </row>
    <row r="102" spans="1:6" x14ac:dyDescent="0.25">
      <c r="A102" s="1"/>
      <c r="B102" s="4"/>
      <c r="C102" s="4"/>
      <c r="D102" s="4"/>
      <c r="E102" s="4"/>
      <c r="F102" s="4"/>
    </row>
    <row r="103" spans="1:6" x14ac:dyDescent="0.25">
      <c r="B103" s="4"/>
      <c r="C103" s="4"/>
      <c r="D103" s="4"/>
      <c r="E103" s="4"/>
      <c r="F103" s="4"/>
    </row>
    <row r="104" spans="1:6" x14ac:dyDescent="0.25">
      <c r="B104" s="4"/>
      <c r="C104" s="4"/>
      <c r="D104" s="4"/>
      <c r="E104" s="4"/>
      <c r="F104" s="4"/>
    </row>
    <row r="105" spans="1:6" x14ac:dyDescent="0.25">
      <c r="B105" s="4"/>
      <c r="C105" s="4"/>
      <c r="D105" s="4"/>
      <c r="E105" s="4"/>
      <c r="F105" s="4"/>
    </row>
    <row r="106" spans="1:6" x14ac:dyDescent="0.25">
      <c r="B106" s="4"/>
      <c r="C106" s="4"/>
      <c r="D106" s="4"/>
      <c r="E106" s="4"/>
      <c r="F106" s="4"/>
    </row>
    <row r="107" spans="1:6" x14ac:dyDescent="0.25">
      <c r="B107" s="4"/>
      <c r="C107" s="4"/>
      <c r="D107" s="4"/>
      <c r="E107" s="4"/>
      <c r="F107" s="4"/>
    </row>
    <row r="108" spans="1:6" x14ac:dyDescent="0.25">
      <c r="A108" s="1"/>
      <c r="B108" s="5"/>
      <c r="C108" s="5"/>
      <c r="D108" s="5"/>
      <c r="E108" s="5"/>
      <c r="F108" s="4"/>
    </row>
    <row r="109" spans="1:6" x14ac:dyDescent="0.25">
      <c r="A109" s="1"/>
      <c r="B109" s="5"/>
      <c r="C109" s="5"/>
      <c r="D109" s="5"/>
      <c r="E109" s="5"/>
      <c r="F109" s="4"/>
    </row>
    <row r="110" spans="1:6" x14ac:dyDescent="0.25">
      <c r="A110" s="1"/>
      <c r="B110" s="4"/>
      <c r="C110" s="4"/>
      <c r="D110" s="4"/>
      <c r="E110" s="4"/>
      <c r="F110" s="4"/>
    </row>
    <row r="111" spans="1:6" x14ac:dyDescent="0.25">
      <c r="A111" s="1"/>
      <c r="B111" s="4"/>
      <c r="C111" s="4"/>
      <c r="D111" s="4"/>
      <c r="E111" s="4"/>
      <c r="F111" s="4"/>
    </row>
    <row r="112" spans="1:6" x14ac:dyDescent="0.25">
      <c r="A112" s="1"/>
      <c r="B112" s="5"/>
      <c r="C112" s="5"/>
      <c r="D112" s="5"/>
      <c r="E112" s="5"/>
      <c r="F112" s="4"/>
    </row>
    <row r="113" spans="1:6" x14ac:dyDescent="0.25">
      <c r="B113" s="4"/>
      <c r="C113" s="4"/>
      <c r="D113" s="4"/>
      <c r="E113" s="4"/>
      <c r="F113" s="4"/>
    </row>
    <row r="114" spans="1:6" x14ac:dyDescent="0.25">
      <c r="A114" s="1"/>
      <c r="B114" s="5"/>
      <c r="C114" s="5"/>
      <c r="D114" s="5"/>
      <c r="E114" s="5"/>
      <c r="F1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pane xSplit="1" ySplit="5" topLeftCell="H2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5" x14ac:dyDescent="0.25"/>
  <cols>
    <col min="1" max="1" width="50" customWidth="1"/>
    <col min="2" max="5" width="15" bestFit="1" customWidth="1"/>
    <col min="6" max="6" width="17.7109375" bestFit="1" customWidth="1"/>
    <col min="7" max="8" width="14.28515625" bestFit="1" customWidth="1"/>
    <col min="9" max="9" width="16.42578125" customWidth="1"/>
  </cols>
  <sheetData>
    <row r="1" spans="1:9" x14ac:dyDescent="0.25">
      <c r="A1" s="1" t="s">
        <v>64</v>
      </c>
    </row>
    <row r="2" spans="1:9" ht="15.75" customHeight="1" x14ac:dyDescent="0.25">
      <c r="A2" s="1" t="s">
        <v>114</v>
      </c>
      <c r="B2" s="13"/>
      <c r="C2" s="13"/>
      <c r="D2" s="13"/>
      <c r="E2" s="13"/>
      <c r="F2" s="12"/>
    </row>
    <row r="3" spans="1:9" ht="14.25" customHeight="1" x14ac:dyDescent="0.25">
      <c r="A3" t="s">
        <v>109</v>
      </c>
    </row>
    <row r="4" spans="1:9" ht="12.75" customHeight="1" x14ac:dyDescent="0.3">
      <c r="A4" s="22"/>
      <c r="B4" s="12" t="s">
        <v>61</v>
      </c>
      <c r="C4" s="12" t="s">
        <v>60</v>
      </c>
      <c r="D4" s="12" t="s">
        <v>62</v>
      </c>
      <c r="E4" s="12" t="s">
        <v>61</v>
      </c>
      <c r="F4" s="12" t="s">
        <v>60</v>
      </c>
      <c r="G4" s="24" t="s">
        <v>62</v>
      </c>
      <c r="H4" s="24" t="s">
        <v>61</v>
      </c>
      <c r="I4" s="24" t="s">
        <v>60</v>
      </c>
    </row>
    <row r="5" spans="1:9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5">
        <v>43555</v>
      </c>
      <c r="H5" s="25">
        <v>43646</v>
      </c>
      <c r="I5" s="25">
        <v>43738</v>
      </c>
    </row>
    <row r="6" spans="1:9" x14ac:dyDescent="0.25">
      <c r="A6" s="16" t="s">
        <v>81</v>
      </c>
      <c r="B6" s="4"/>
      <c r="C6" s="4"/>
      <c r="D6" s="4"/>
      <c r="E6" s="4"/>
    </row>
    <row r="7" spans="1:9" x14ac:dyDescent="0.25">
      <c r="A7" s="18" t="s">
        <v>82</v>
      </c>
      <c r="B7" s="5">
        <f>B8-B9</f>
        <v>170271631</v>
      </c>
      <c r="C7" s="5">
        <f>C8-C9</f>
        <v>487741050</v>
      </c>
      <c r="D7" s="5">
        <f>D8-D9</f>
        <v>243813530</v>
      </c>
      <c r="E7" s="5">
        <f>E8-E9</f>
        <v>365821382</v>
      </c>
      <c r="F7" s="5">
        <f>F8-F9</f>
        <v>520177363</v>
      </c>
      <c r="G7" s="5">
        <f t="shared" ref="G7:I7" si="0">G8-G9</f>
        <v>96313605</v>
      </c>
      <c r="H7" s="5">
        <f t="shared" si="0"/>
        <v>235474476</v>
      </c>
      <c r="I7" s="5">
        <f t="shared" si="0"/>
        <v>446376318</v>
      </c>
    </row>
    <row r="8" spans="1:9" x14ac:dyDescent="0.25">
      <c r="A8" t="s">
        <v>13</v>
      </c>
      <c r="B8" s="4">
        <v>1850706542</v>
      </c>
      <c r="C8" s="4">
        <v>3061713871</v>
      </c>
      <c r="D8" s="4">
        <v>1241648406</v>
      </c>
      <c r="E8" s="4">
        <v>2464941030</v>
      </c>
      <c r="F8" s="4">
        <v>3769270523</v>
      </c>
      <c r="G8" s="15">
        <v>1360857901</v>
      </c>
      <c r="H8" s="15">
        <v>2683872619</v>
      </c>
      <c r="I8" s="15">
        <v>4087553294</v>
      </c>
    </row>
    <row r="9" spans="1:9" x14ac:dyDescent="0.25">
      <c r="A9" t="s">
        <v>14</v>
      </c>
      <c r="B9" s="4">
        <v>1680434911</v>
      </c>
      <c r="C9" s="4">
        <v>2573972821</v>
      </c>
      <c r="D9" s="4">
        <v>997834876</v>
      </c>
      <c r="E9" s="4">
        <v>2099119648</v>
      </c>
      <c r="F9" s="4">
        <v>3249093160</v>
      </c>
      <c r="G9" s="15">
        <v>1264544296</v>
      </c>
      <c r="H9" s="15">
        <v>2448398143</v>
      </c>
      <c r="I9" s="15">
        <v>3641176976</v>
      </c>
    </row>
    <row r="10" spans="1:9" x14ac:dyDescent="0.25">
      <c r="A10" t="s">
        <v>15</v>
      </c>
      <c r="B10" s="4">
        <v>143544867</v>
      </c>
      <c r="C10" s="4">
        <v>161492076</v>
      </c>
      <c r="D10" s="4">
        <v>6061315</v>
      </c>
      <c r="E10" s="4">
        <v>18600822</v>
      </c>
      <c r="F10" s="4">
        <v>-47418078</v>
      </c>
      <c r="G10" s="15">
        <v>16200592</v>
      </c>
      <c r="H10" s="15">
        <v>21859363</v>
      </c>
      <c r="I10" s="15">
        <v>11195981</v>
      </c>
    </row>
    <row r="11" spans="1:9" x14ac:dyDescent="0.25">
      <c r="A11" t="s">
        <v>16</v>
      </c>
      <c r="B11" s="4">
        <v>113356076</v>
      </c>
      <c r="C11" s="4">
        <v>178526114</v>
      </c>
      <c r="D11" s="4">
        <v>18538052</v>
      </c>
      <c r="E11" s="4">
        <v>41023243</v>
      </c>
      <c r="F11" s="4">
        <v>78839106</v>
      </c>
      <c r="G11" s="15">
        <v>38882634</v>
      </c>
      <c r="H11" s="15">
        <v>59729430</v>
      </c>
      <c r="I11" s="15">
        <v>80612887</v>
      </c>
    </row>
    <row r="12" spans="1:9" x14ac:dyDescent="0.25">
      <c r="A12" t="s">
        <v>17</v>
      </c>
      <c r="B12" s="4">
        <v>575051</v>
      </c>
      <c r="C12" s="4">
        <v>2220729</v>
      </c>
      <c r="D12" s="4">
        <v>248063</v>
      </c>
      <c r="E12" s="4">
        <v>196202</v>
      </c>
      <c r="F12" s="4">
        <v>1457366</v>
      </c>
      <c r="G12" s="15">
        <v>325673</v>
      </c>
      <c r="H12" s="15">
        <v>460256</v>
      </c>
      <c r="I12" s="15">
        <v>1399562</v>
      </c>
    </row>
    <row r="13" spans="1:9" x14ac:dyDescent="0.25">
      <c r="A13" s="1"/>
      <c r="B13" s="5">
        <f t="shared" ref="B13:G13" si="1">SUM(B7,B10:B12)</f>
        <v>427747625</v>
      </c>
      <c r="C13" s="5">
        <f t="shared" si="1"/>
        <v>829979969</v>
      </c>
      <c r="D13" s="5">
        <f t="shared" si="1"/>
        <v>268660960</v>
      </c>
      <c r="E13" s="5">
        <f t="shared" si="1"/>
        <v>425641649</v>
      </c>
      <c r="F13" s="5">
        <f t="shared" si="1"/>
        <v>553055757</v>
      </c>
      <c r="G13" s="5">
        <f t="shared" si="1"/>
        <v>151722504</v>
      </c>
      <c r="H13" s="5">
        <f t="shared" ref="H13:I13" si="2">SUM(H7,H10:H12)</f>
        <v>317523525</v>
      </c>
      <c r="I13" s="5">
        <f t="shared" si="2"/>
        <v>539584748</v>
      </c>
    </row>
    <row r="14" spans="1:9" x14ac:dyDescent="0.25">
      <c r="A14" s="16" t="s">
        <v>18</v>
      </c>
      <c r="B14" s="4"/>
      <c r="C14" s="4"/>
      <c r="D14" s="4"/>
      <c r="E14" s="4"/>
    </row>
    <row r="15" spans="1:9" x14ac:dyDescent="0.25">
      <c r="A15" t="s">
        <v>19</v>
      </c>
      <c r="B15" s="4">
        <v>88405282</v>
      </c>
      <c r="C15" s="4">
        <v>134296883</v>
      </c>
      <c r="D15" s="4">
        <v>37905730</v>
      </c>
      <c r="E15" s="4">
        <v>91149320</v>
      </c>
      <c r="F15" s="4">
        <v>138757301</v>
      </c>
      <c r="G15" s="15">
        <v>38927184</v>
      </c>
      <c r="H15" s="15">
        <v>78929892</v>
      </c>
      <c r="I15" s="15">
        <v>114778400</v>
      </c>
    </row>
    <row r="16" spans="1:9" x14ac:dyDescent="0.25">
      <c r="A16" t="s">
        <v>20</v>
      </c>
      <c r="B16" s="4">
        <v>21146228</v>
      </c>
      <c r="C16" s="4">
        <v>36584892</v>
      </c>
      <c r="D16" s="4">
        <v>10977474</v>
      </c>
      <c r="E16" s="4">
        <v>22328913</v>
      </c>
      <c r="F16" s="4">
        <v>33804598</v>
      </c>
      <c r="G16" s="15">
        <v>11949848</v>
      </c>
      <c r="H16" s="15">
        <v>23998144</v>
      </c>
      <c r="I16" s="15">
        <v>36321504</v>
      </c>
    </row>
    <row r="17" spans="1:9" x14ac:dyDescent="0.25">
      <c r="A17" t="s">
        <v>63</v>
      </c>
      <c r="B17" s="4">
        <v>2653381</v>
      </c>
      <c r="C17" s="4">
        <v>5660668</v>
      </c>
      <c r="D17" s="4">
        <v>1470743</v>
      </c>
      <c r="E17" s="4">
        <v>3431783</v>
      </c>
      <c r="F17" s="4">
        <v>3716585</v>
      </c>
      <c r="G17" s="15">
        <v>1060275</v>
      </c>
      <c r="H17" s="15">
        <v>2074734</v>
      </c>
      <c r="I17" s="15">
        <v>2749308</v>
      </c>
    </row>
    <row r="18" spans="1:9" x14ac:dyDescent="0.25">
      <c r="A18" t="s">
        <v>53</v>
      </c>
      <c r="B18" s="15">
        <v>1659690</v>
      </c>
      <c r="C18" s="4">
        <v>2543638</v>
      </c>
      <c r="D18" s="4">
        <v>962554</v>
      </c>
      <c r="E18" s="4">
        <v>1852916</v>
      </c>
      <c r="F18" s="4">
        <v>2826238</v>
      </c>
      <c r="G18" s="15">
        <v>856319</v>
      </c>
      <c r="H18" s="15">
        <v>1662516</v>
      </c>
      <c r="I18" s="15">
        <v>2311929</v>
      </c>
    </row>
    <row r="19" spans="1:9" x14ac:dyDescent="0.25">
      <c r="A19" t="s">
        <v>21</v>
      </c>
      <c r="B19" s="4">
        <v>4018361</v>
      </c>
      <c r="C19" s="4">
        <v>7541753</v>
      </c>
      <c r="D19" s="4">
        <v>1876806</v>
      </c>
      <c r="E19" s="4">
        <v>3879362</v>
      </c>
      <c r="F19" s="4">
        <v>5882836</v>
      </c>
      <c r="G19" s="15">
        <v>255111</v>
      </c>
      <c r="H19" s="15">
        <v>533599</v>
      </c>
      <c r="I19" s="15">
        <v>849779</v>
      </c>
    </row>
    <row r="20" spans="1:9" x14ac:dyDescent="0.25">
      <c r="A20" t="s">
        <v>22</v>
      </c>
      <c r="B20" s="4">
        <v>3260000</v>
      </c>
      <c r="C20" s="4">
        <v>5065000</v>
      </c>
      <c r="D20" s="4">
        <v>1455000</v>
      </c>
      <c r="E20" s="4">
        <v>2892333</v>
      </c>
      <c r="F20" s="4">
        <v>4182333</v>
      </c>
      <c r="G20" s="15">
        <v>1410000</v>
      </c>
      <c r="H20" s="15">
        <v>3190000</v>
      </c>
      <c r="I20" s="15">
        <v>4500000</v>
      </c>
    </row>
    <row r="21" spans="1:9" x14ac:dyDescent="0.25">
      <c r="A21" t="s">
        <v>23</v>
      </c>
      <c r="B21" s="4">
        <v>608600</v>
      </c>
      <c r="C21" s="4">
        <v>1180400</v>
      </c>
      <c r="D21" s="4">
        <v>363900</v>
      </c>
      <c r="E21" s="4">
        <v>909500</v>
      </c>
      <c r="F21" s="4">
        <v>1258300</v>
      </c>
      <c r="G21" s="15">
        <v>285200</v>
      </c>
      <c r="H21" s="15">
        <v>498200</v>
      </c>
      <c r="I21" s="15">
        <v>746500</v>
      </c>
    </row>
    <row r="22" spans="1:9" x14ac:dyDescent="0.25">
      <c r="A22" t="s">
        <v>24</v>
      </c>
      <c r="B22" s="4">
        <v>232823</v>
      </c>
      <c r="C22" s="4">
        <v>326234</v>
      </c>
      <c r="D22" s="4">
        <v>243644</v>
      </c>
      <c r="E22" s="4">
        <v>481563</v>
      </c>
      <c r="F22" s="4">
        <v>722344</v>
      </c>
      <c r="G22" s="15">
        <v>122904</v>
      </c>
      <c r="H22" s="15">
        <v>245808</v>
      </c>
      <c r="I22" s="15">
        <v>368712</v>
      </c>
    </row>
    <row r="23" spans="1:9" x14ac:dyDescent="0.25">
      <c r="A23" t="s">
        <v>25</v>
      </c>
      <c r="B23" s="4">
        <v>14221039</v>
      </c>
      <c r="C23" s="4">
        <v>24105792</v>
      </c>
      <c r="D23" s="4">
        <v>6690912</v>
      </c>
      <c r="E23" s="4">
        <v>13419480</v>
      </c>
      <c r="F23" s="4">
        <v>22140387</v>
      </c>
      <c r="G23" s="15">
        <v>6078805</v>
      </c>
      <c r="H23" s="15">
        <v>11978029</v>
      </c>
      <c r="I23" s="15">
        <v>19641992</v>
      </c>
    </row>
    <row r="24" spans="1:9" x14ac:dyDescent="0.25">
      <c r="A24" t="s">
        <v>26</v>
      </c>
      <c r="B24" s="4">
        <v>34842017</v>
      </c>
      <c r="C24" s="4">
        <v>37176134</v>
      </c>
      <c r="D24" s="4">
        <v>13187544</v>
      </c>
      <c r="E24" s="4">
        <v>26639254</v>
      </c>
      <c r="F24" s="4">
        <v>37344462</v>
      </c>
      <c r="G24" s="15">
        <v>7441633</v>
      </c>
      <c r="H24" s="15">
        <v>13540624</v>
      </c>
      <c r="I24" s="15">
        <v>16112949</v>
      </c>
    </row>
    <row r="25" spans="1:9" x14ac:dyDescent="0.25">
      <c r="A25" s="1"/>
      <c r="B25" s="5">
        <f t="shared" ref="B25:D25" si="3">SUM(B15:B24)</f>
        <v>171047421</v>
      </c>
      <c r="C25" s="5">
        <f t="shared" si="3"/>
        <v>254481394</v>
      </c>
      <c r="D25" s="5">
        <f t="shared" si="3"/>
        <v>75134307</v>
      </c>
      <c r="E25" s="5">
        <f>SUM(E15:E24)</f>
        <v>166984424</v>
      </c>
      <c r="F25" s="5">
        <f>SUM(F15:F24)</f>
        <v>250635384</v>
      </c>
      <c r="G25" s="5">
        <f t="shared" ref="G25:I25" si="4">SUM(G15:G24)</f>
        <v>68387279</v>
      </c>
      <c r="H25" s="5">
        <f t="shared" si="4"/>
        <v>136651546</v>
      </c>
      <c r="I25" s="5">
        <f t="shared" si="4"/>
        <v>198381073</v>
      </c>
    </row>
    <row r="26" spans="1:9" x14ac:dyDescent="0.25">
      <c r="A26" s="16" t="s">
        <v>83</v>
      </c>
      <c r="B26" s="5">
        <f t="shared" ref="B26:D26" si="5">B13-B25</f>
        <v>256700204</v>
      </c>
      <c r="C26" s="5">
        <f t="shared" si="5"/>
        <v>575498575</v>
      </c>
      <c r="D26" s="5">
        <f t="shared" si="5"/>
        <v>193526653</v>
      </c>
      <c r="E26" s="5">
        <f>E13-E25</f>
        <v>258657225</v>
      </c>
      <c r="F26" s="5">
        <f>F13-F25</f>
        <v>302420373</v>
      </c>
      <c r="G26" s="5">
        <f t="shared" ref="G26:I26" si="6">G13-G25</f>
        <v>83335225</v>
      </c>
      <c r="H26" s="5">
        <f t="shared" si="6"/>
        <v>180871979</v>
      </c>
      <c r="I26" s="5">
        <f t="shared" si="6"/>
        <v>341203675</v>
      </c>
    </row>
    <row r="27" spans="1:9" x14ac:dyDescent="0.25">
      <c r="A27" s="17" t="s">
        <v>84</v>
      </c>
      <c r="B27" s="5"/>
      <c r="C27" s="5"/>
      <c r="D27" s="5"/>
      <c r="E27" s="5"/>
      <c r="F27" s="5"/>
    </row>
    <row r="28" spans="1:9" x14ac:dyDescent="0.25">
      <c r="A28" t="s">
        <v>27</v>
      </c>
      <c r="B28" s="4">
        <v>324930418</v>
      </c>
      <c r="C28" s="4">
        <v>319652007</v>
      </c>
      <c r="D28" s="4">
        <v>-13208185</v>
      </c>
      <c r="E28" s="4">
        <v>8791815</v>
      </c>
      <c r="F28" s="4">
        <v>62597489</v>
      </c>
      <c r="G28" s="15">
        <v>30100000</v>
      </c>
      <c r="H28" s="15">
        <v>100000000</v>
      </c>
      <c r="I28" s="15">
        <v>250000000</v>
      </c>
    </row>
    <row r="29" spans="1:9" x14ac:dyDescent="0.25">
      <c r="A29" t="s">
        <v>28</v>
      </c>
      <c r="B29" s="4">
        <v>16698909</v>
      </c>
      <c r="C29" s="4">
        <v>889593</v>
      </c>
      <c r="D29" s="4">
        <v>91747060</v>
      </c>
      <c r="E29" s="4">
        <v>96157210</v>
      </c>
      <c r="F29" s="4">
        <v>-3646283</v>
      </c>
      <c r="G29" s="15">
        <v>5351557</v>
      </c>
      <c r="H29" s="15">
        <v>5339118</v>
      </c>
      <c r="I29" s="15">
        <v>8262513</v>
      </c>
    </row>
    <row r="30" spans="1:9" x14ac:dyDescent="0.25">
      <c r="A30" s="1"/>
      <c r="B30" s="5">
        <f t="shared" ref="B30:D30" si="7">SUM(B28:B29)</f>
        <v>341629327</v>
      </c>
      <c r="C30" s="5">
        <f t="shared" si="7"/>
        <v>320541600</v>
      </c>
      <c r="D30" s="5">
        <f t="shared" si="7"/>
        <v>78538875</v>
      </c>
      <c r="E30" s="5">
        <f>SUM(E28:E29)</f>
        <v>104949025</v>
      </c>
      <c r="F30" s="5">
        <f>SUM(F28:F29)</f>
        <v>58951206</v>
      </c>
      <c r="G30" s="5">
        <f t="shared" ref="G30:I30" si="8">SUM(G28:G29)</f>
        <v>35451557</v>
      </c>
      <c r="H30" s="5">
        <f t="shared" si="8"/>
        <v>105339118</v>
      </c>
      <c r="I30" s="5">
        <f t="shared" si="8"/>
        <v>258262513</v>
      </c>
    </row>
    <row r="31" spans="1:9" x14ac:dyDescent="0.25">
      <c r="A31" s="16" t="s">
        <v>85</v>
      </c>
      <c r="B31" s="5">
        <f t="shared" ref="B31:D31" si="9">B26-B30</f>
        <v>-84929123</v>
      </c>
      <c r="C31" s="5">
        <f t="shared" si="9"/>
        <v>254956975</v>
      </c>
      <c r="D31" s="5">
        <f t="shared" si="9"/>
        <v>114987778</v>
      </c>
      <c r="E31" s="5">
        <f>E26-E30</f>
        <v>153708200</v>
      </c>
      <c r="F31" s="5">
        <f>F26-F30</f>
        <v>243469167</v>
      </c>
      <c r="G31" s="5">
        <f t="shared" ref="G31:I31" si="10">G26-G30</f>
        <v>47883668</v>
      </c>
      <c r="H31" s="5">
        <f t="shared" si="10"/>
        <v>75532861</v>
      </c>
      <c r="I31" s="5">
        <f t="shared" si="10"/>
        <v>82941162</v>
      </c>
    </row>
    <row r="32" spans="1:9" x14ac:dyDescent="0.25">
      <c r="A32" s="16" t="s">
        <v>86</v>
      </c>
      <c r="B32" s="4">
        <v>53226897</v>
      </c>
      <c r="C32" s="4">
        <v>152654334</v>
      </c>
      <c r="D32" s="4">
        <v>20186654</v>
      </c>
      <c r="E32" s="4">
        <v>42987769</v>
      </c>
      <c r="F32" s="4">
        <v>117177603</v>
      </c>
      <c r="G32" s="15">
        <v>29297444</v>
      </c>
      <c r="H32" s="15">
        <v>54492182</v>
      </c>
      <c r="I32" s="15">
        <v>57744404</v>
      </c>
    </row>
    <row r="33" spans="1:10" x14ac:dyDescent="0.25">
      <c r="A33" s="1" t="s">
        <v>87</v>
      </c>
      <c r="B33" s="5">
        <f>(B31-B32)</f>
        <v>-138156020</v>
      </c>
      <c r="C33" s="5">
        <f>(C31-C32)</f>
        <v>102302641</v>
      </c>
      <c r="D33" s="5">
        <f t="shared" ref="D33" si="11">D31-D32</f>
        <v>94801124</v>
      </c>
      <c r="E33" s="5">
        <f>(E31-E32)</f>
        <v>110720431</v>
      </c>
      <c r="F33" s="5">
        <f>(F31-F32)</f>
        <v>126291564</v>
      </c>
      <c r="G33" s="5">
        <f>(G31-G32)</f>
        <v>18586224</v>
      </c>
      <c r="H33" s="5">
        <f t="shared" ref="H33:I33" si="12">(H31-H32)</f>
        <v>21040679</v>
      </c>
      <c r="I33" s="5">
        <f t="shared" si="12"/>
        <v>25196758</v>
      </c>
    </row>
    <row r="34" spans="1:10" x14ac:dyDescent="0.25">
      <c r="A34" s="19" t="s">
        <v>88</v>
      </c>
      <c r="B34" s="11">
        <f>B33/('1'!B35/10)</f>
        <v>-0.73247959182872791</v>
      </c>
      <c r="C34" s="11">
        <f>C33/('1'!C35/10)</f>
        <v>0.54239110769607346</v>
      </c>
      <c r="D34" s="11">
        <f>D33/('1'!D35/10)</f>
        <v>0.50261934740465608</v>
      </c>
      <c r="E34" s="11">
        <f>E33/('1'!E35/10)</f>
        <v>0.52412570780482348</v>
      </c>
      <c r="F34" s="11">
        <f>F33/('1'!F35/10)</f>
        <v>0.5978359619217718</v>
      </c>
      <c r="G34" s="11">
        <f>G33/('1'!G35/10)</f>
        <v>8.7983019226316017E-2</v>
      </c>
      <c r="H34" s="11">
        <f>H33/('1'!G35/10)</f>
        <v>9.9601859150720645E-2</v>
      </c>
      <c r="I34" s="11">
        <f>I33/('1'!H35/10)</f>
        <v>0.11927580575564095</v>
      </c>
    </row>
    <row r="35" spans="1:10" x14ac:dyDescent="0.25">
      <c r="A35" s="19" t="s">
        <v>89</v>
      </c>
      <c r="B35" s="5">
        <f>'1'!B35/10</f>
        <v>188614156</v>
      </c>
      <c r="C35" s="5">
        <f>'1'!C35/10</f>
        <v>188614156</v>
      </c>
      <c r="D35" s="5">
        <f>'1'!D35/10</f>
        <v>188614156</v>
      </c>
      <c r="E35" s="5">
        <f>'1'!E35/10</f>
        <v>211247854</v>
      </c>
      <c r="F35" s="5">
        <f>'1'!F35/10</f>
        <v>211247854</v>
      </c>
      <c r="G35" s="5">
        <f>'1'!G35/10</f>
        <v>211247854</v>
      </c>
      <c r="H35" s="5">
        <f>'1'!G35/10</f>
        <v>211247854</v>
      </c>
      <c r="I35" s="5">
        <f>'1'!H35/10</f>
        <v>211247854</v>
      </c>
      <c r="J3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pane xSplit="1" ySplit="5" topLeftCell="H39" activePane="bottomRight" state="frozen"/>
      <selection pane="topRight" activeCell="B1" sqref="B1"/>
      <selection pane="bottomLeft" activeCell="A4" sqref="A4"/>
      <selection pane="bottomRight" activeCell="I49" sqref="I49"/>
    </sheetView>
  </sheetViews>
  <sheetFormatPr defaultRowHeight="15" x14ac:dyDescent="0.25"/>
  <cols>
    <col min="1" max="1" width="55.85546875" bestFit="1" customWidth="1"/>
    <col min="2" max="4" width="15" bestFit="1" customWidth="1"/>
    <col min="5" max="5" width="16" bestFit="1" customWidth="1"/>
    <col min="6" max="6" width="17.7109375" bestFit="1" customWidth="1"/>
    <col min="7" max="7" width="15.140625" customWidth="1"/>
    <col min="8" max="8" width="15" bestFit="1" customWidth="1"/>
    <col min="9" max="9" width="18" customWidth="1"/>
  </cols>
  <sheetData>
    <row r="1" spans="1:9" x14ac:dyDescent="0.25">
      <c r="A1" s="1" t="s">
        <v>64</v>
      </c>
    </row>
    <row r="2" spans="1:9" ht="15.75" x14ac:dyDescent="0.25">
      <c r="A2" s="1" t="s">
        <v>112</v>
      </c>
      <c r="B2" s="13"/>
      <c r="C2" s="13"/>
      <c r="D2" s="13"/>
      <c r="E2" s="13"/>
      <c r="F2" s="14"/>
    </row>
    <row r="3" spans="1:9" x14ac:dyDescent="0.25">
      <c r="A3" t="s">
        <v>109</v>
      </c>
    </row>
    <row r="4" spans="1:9" ht="18.75" x14ac:dyDescent="0.3">
      <c r="A4" s="22"/>
      <c r="B4" s="12" t="s">
        <v>61</v>
      </c>
      <c r="C4" s="12" t="s">
        <v>60</v>
      </c>
      <c r="D4" s="12" t="s">
        <v>62</v>
      </c>
      <c r="E4" s="12" t="s">
        <v>61</v>
      </c>
      <c r="F4" s="12" t="s">
        <v>60</v>
      </c>
      <c r="G4" s="24" t="s">
        <v>62</v>
      </c>
      <c r="H4" s="24" t="s">
        <v>61</v>
      </c>
      <c r="I4" s="24" t="s">
        <v>60</v>
      </c>
    </row>
    <row r="5" spans="1:9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5">
        <v>43555</v>
      </c>
      <c r="H5" s="25">
        <v>43646</v>
      </c>
      <c r="I5" s="25">
        <v>43738</v>
      </c>
    </row>
    <row r="6" spans="1:9" x14ac:dyDescent="0.25">
      <c r="A6" s="16" t="s">
        <v>70</v>
      </c>
      <c r="B6" s="4"/>
      <c r="C6" s="4"/>
      <c r="D6" s="4"/>
      <c r="E6" s="4"/>
    </row>
    <row r="7" spans="1:9" x14ac:dyDescent="0.25">
      <c r="A7" s="17" t="s">
        <v>71</v>
      </c>
      <c r="B7" s="4"/>
      <c r="C7" s="4"/>
      <c r="D7" s="4"/>
      <c r="E7" s="4"/>
    </row>
    <row r="8" spans="1:9" x14ac:dyDescent="0.25">
      <c r="A8" t="s">
        <v>29</v>
      </c>
      <c r="B8" s="4">
        <v>2580123029</v>
      </c>
      <c r="C8" s="4">
        <v>2509709646</v>
      </c>
      <c r="D8" s="4">
        <v>1032878434</v>
      </c>
      <c r="E8" s="4">
        <v>1778200992</v>
      </c>
      <c r="F8" s="4">
        <v>2408944721</v>
      </c>
      <c r="G8" s="15">
        <v>876189244</v>
      </c>
      <c r="H8" s="15">
        <v>1734059721</v>
      </c>
      <c r="I8" s="15">
        <v>2445390313</v>
      </c>
    </row>
    <row r="9" spans="1:9" x14ac:dyDescent="0.25">
      <c r="A9" s="2" t="s">
        <v>30</v>
      </c>
      <c r="B9" s="4">
        <v>-1697267945</v>
      </c>
      <c r="C9" s="4">
        <v>-2540500235</v>
      </c>
      <c r="D9" s="4">
        <v>-1139717039</v>
      </c>
      <c r="E9" s="4">
        <v>-2362474759</v>
      </c>
      <c r="F9" s="4">
        <v>-3682712982</v>
      </c>
      <c r="G9" s="15">
        <v>-1616665381</v>
      </c>
      <c r="H9" s="15">
        <v>-3390207494</v>
      </c>
      <c r="I9" s="15">
        <v>-4790786648</v>
      </c>
    </row>
    <row r="10" spans="1:9" x14ac:dyDescent="0.25">
      <c r="A10" t="s">
        <v>31</v>
      </c>
      <c r="B10" s="4">
        <v>15653807</v>
      </c>
      <c r="C10" s="4">
        <v>20531377</v>
      </c>
      <c r="D10" s="4">
        <v>4645380</v>
      </c>
      <c r="E10" s="4">
        <v>23364643</v>
      </c>
      <c r="F10" s="4">
        <v>23609443</v>
      </c>
      <c r="G10" s="15">
        <v>1723286</v>
      </c>
      <c r="H10" s="15">
        <v>5433425</v>
      </c>
      <c r="I10" s="15">
        <v>5603425</v>
      </c>
    </row>
    <row r="11" spans="1:9" x14ac:dyDescent="0.25">
      <c r="A11" s="2" t="s">
        <v>32</v>
      </c>
      <c r="B11" s="4">
        <v>113356076</v>
      </c>
      <c r="C11" s="4">
        <v>178526114</v>
      </c>
      <c r="D11" s="4">
        <v>18538052</v>
      </c>
      <c r="E11" s="4">
        <v>41023243</v>
      </c>
      <c r="F11" s="4">
        <v>78839106</v>
      </c>
      <c r="G11" s="15">
        <v>38882634</v>
      </c>
      <c r="H11" s="15">
        <v>59729430</v>
      </c>
      <c r="I11" s="15">
        <v>80612887</v>
      </c>
    </row>
    <row r="12" spans="1:9" x14ac:dyDescent="0.25">
      <c r="A12" t="s">
        <v>33</v>
      </c>
      <c r="B12" s="4">
        <v>200000</v>
      </c>
      <c r="C12" s="4">
        <v>200000</v>
      </c>
      <c r="D12" s="4">
        <v>194000</v>
      </c>
      <c r="E12" s="4">
        <v>194000</v>
      </c>
      <c r="F12" s="4">
        <v>194000</v>
      </c>
      <c r="G12" s="15">
        <v>194000</v>
      </c>
      <c r="H12" s="15">
        <v>10519173</v>
      </c>
      <c r="I12" s="15">
        <v>10769173</v>
      </c>
    </row>
    <row r="13" spans="1:9" x14ac:dyDescent="0.25">
      <c r="A13" s="2" t="s">
        <v>34</v>
      </c>
      <c r="B13" s="4">
        <v>-91665282</v>
      </c>
      <c r="C13" s="4">
        <v>-139361883</v>
      </c>
      <c r="D13" s="4">
        <v>-39360730</v>
      </c>
      <c r="E13" s="4">
        <v>-94041653</v>
      </c>
      <c r="F13" s="4">
        <v>-142939635</v>
      </c>
      <c r="G13" s="15">
        <v>-40337184</v>
      </c>
      <c r="H13" s="15">
        <v>-82119891</v>
      </c>
      <c r="I13" s="15">
        <v>-119278400</v>
      </c>
    </row>
    <row r="14" spans="1:9" x14ac:dyDescent="0.25">
      <c r="A14" t="s">
        <v>35</v>
      </c>
      <c r="B14" s="4">
        <v>-76492060</v>
      </c>
      <c r="C14" s="4">
        <v>-103450455</v>
      </c>
      <c r="D14" s="4">
        <v>-9212119</v>
      </c>
      <c r="E14" s="4">
        <v>-24294111</v>
      </c>
      <c r="F14" s="4">
        <v>-31053618</v>
      </c>
      <c r="G14" s="15">
        <v>-13088424</v>
      </c>
      <c r="H14" s="15">
        <v>-29071645</v>
      </c>
      <c r="I14" s="15">
        <v>-26804365</v>
      </c>
    </row>
    <row r="15" spans="1:9" x14ac:dyDescent="0.25">
      <c r="A15" t="s">
        <v>36</v>
      </c>
      <c r="B15" s="4">
        <v>575051</v>
      </c>
      <c r="C15" s="4">
        <v>2220729</v>
      </c>
      <c r="D15" s="4">
        <v>248063</v>
      </c>
      <c r="E15" s="4">
        <v>196202</v>
      </c>
      <c r="F15" s="4">
        <v>1457366</v>
      </c>
      <c r="G15" s="15">
        <v>325673</v>
      </c>
      <c r="H15" s="15">
        <v>460256</v>
      </c>
      <c r="I15" s="15">
        <v>1399562</v>
      </c>
    </row>
    <row r="16" spans="1:9" x14ac:dyDescent="0.25">
      <c r="A16" t="s">
        <v>37</v>
      </c>
      <c r="B16" s="4">
        <v>-66524604</v>
      </c>
      <c r="C16" s="4">
        <v>-95054080</v>
      </c>
      <c r="D16" s="4">
        <v>-29600690</v>
      </c>
      <c r="E16" s="4">
        <v>-61334365</v>
      </c>
      <c r="F16" s="4">
        <v>-89456387</v>
      </c>
      <c r="G16" s="15">
        <v>-22462346</v>
      </c>
      <c r="H16" s="15">
        <v>-44036892</v>
      </c>
      <c r="I16" s="15">
        <v>-62998686</v>
      </c>
    </row>
    <row r="17" spans="1:9" x14ac:dyDescent="0.25">
      <c r="A17" s="3"/>
      <c r="B17" s="5">
        <f t="shared" ref="B17:C17" si="0">SUM(B8:B16)</f>
        <v>777958072</v>
      </c>
      <c r="C17" s="5">
        <f t="shared" si="0"/>
        <v>-167178787</v>
      </c>
      <c r="D17" s="5">
        <f>SUM(D8:D16)</f>
        <v>-161386649</v>
      </c>
      <c r="E17" s="5">
        <f>SUM(E8:E16)</f>
        <v>-699165808</v>
      </c>
      <c r="F17" s="5">
        <f>SUM(F8:F16)</f>
        <v>-1433117986</v>
      </c>
      <c r="G17" s="5">
        <f t="shared" ref="G17:I17" si="1">SUM(G8:G16)</f>
        <v>-775238498</v>
      </c>
      <c r="H17" s="5">
        <f t="shared" si="1"/>
        <v>-1735233917</v>
      </c>
      <c r="I17" s="5">
        <f t="shared" si="1"/>
        <v>-2456092739</v>
      </c>
    </row>
    <row r="18" spans="1:9" x14ac:dyDescent="0.25">
      <c r="A18" s="18" t="s">
        <v>72</v>
      </c>
      <c r="B18" s="4"/>
      <c r="C18" s="4"/>
      <c r="D18" s="4"/>
      <c r="E18" s="4"/>
    </row>
    <row r="19" spans="1:9" x14ac:dyDescent="0.25">
      <c r="A19" t="s">
        <v>38</v>
      </c>
      <c r="B19" s="4">
        <v>-287000000</v>
      </c>
      <c r="C19" s="4"/>
      <c r="D19" s="4"/>
      <c r="E19" s="4"/>
      <c r="F19" s="4"/>
    </row>
    <row r="20" spans="1:9" x14ac:dyDescent="0.25">
      <c r="A20" t="s">
        <v>39</v>
      </c>
      <c r="B20" s="4">
        <v>-3619267954</v>
      </c>
      <c r="C20" s="4">
        <v>-4449934625</v>
      </c>
      <c r="D20" s="4">
        <v>-702934029</v>
      </c>
      <c r="E20" s="4">
        <v>-451554165</v>
      </c>
      <c r="F20" s="4">
        <v>-290183327</v>
      </c>
      <c r="G20" s="15">
        <v>439285741</v>
      </c>
      <c r="H20" s="15">
        <v>383938055</v>
      </c>
      <c r="I20" s="15">
        <v>299364154</v>
      </c>
    </row>
    <row r="21" spans="1:9" x14ac:dyDescent="0.25">
      <c r="A21" t="s">
        <v>7</v>
      </c>
      <c r="B21" s="4">
        <v>-288085111</v>
      </c>
      <c r="C21" s="4">
        <v>184011304</v>
      </c>
      <c r="D21" s="4">
        <v>-112627978</v>
      </c>
      <c r="E21" s="4">
        <v>-166456236</v>
      </c>
      <c r="F21" s="4">
        <v>-255966907</v>
      </c>
      <c r="G21" s="15">
        <v>21643815</v>
      </c>
      <c r="H21" s="15">
        <v>-3470931</v>
      </c>
      <c r="I21" s="15">
        <v>-418536797</v>
      </c>
    </row>
    <row r="22" spans="1:9" x14ac:dyDescent="0.25">
      <c r="A22" t="s">
        <v>40</v>
      </c>
      <c r="B22" s="4">
        <v>1347441393</v>
      </c>
      <c r="C22" s="4">
        <v>802205444</v>
      </c>
      <c r="D22" s="4">
        <v>555454692</v>
      </c>
      <c r="E22" s="4">
        <v>779350474</v>
      </c>
      <c r="F22" s="4">
        <v>200000000</v>
      </c>
      <c r="G22" s="15">
        <v>30743829</v>
      </c>
      <c r="H22" s="15">
        <v>115023389</v>
      </c>
      <c r="I22" s="15">
        <v>132924783</v>
      </c>
    </row>
    <row r="23" spans="1:9" x14ac:dyDescent="0.25">
      <c r="A23" t="s">
        <v>41</v>
      </c>
      <c r="B23" s="4">
        <v>1641800190</v>
      </c>
      <c r="C23" s="4">
        <v>4519496161</v>
      </c>
      <c r="D23" s="4">
        <v>22890672</v>
      </c>
      <c r="E23" s="4">
        <v>-1010639611</v>
      </c>
      <c r="F23" s="4">
        <v>509910070</v>
      </c>
      <c r="G23" s="15">
        <v>-932021007</v>
      </c>
      <c r="H23" s="15">
        <v>-480337069</v>
      </c>
      <c r="I23" s="15">
        <v>-1196900544</v>
      </c>
    </row>
    <row r="24" spans="1:9" x14ac:dyDescent="0.25">
      <c r="A24" t="s">
        <v>42</v>
      </c>
      <c r="B24" s="4">
        <v>-32048035</v>
      </c>
      <c r="C24" s="4">
        <v>-104376307</v>
      </c>
      <c r="D24" s="4">
        <v>-261289</v>
      </c>
      <c r="E24" s="4">
        <v>-474871</v>
      </c>
      <c r="F24" s="4">
        <v>-127496052</v>
      </c>
      <c r="G24" s="15">
        <v>3063224</v>
      </c>
      <c r="H24" s="15">
        <v>2934150</v>
      </c>
      <c r="I24" s="15">
        <v>-2904550</v>
      </c>
    </row>
    <row r="25" spans="1:9" x14ac:dyDescent="0.25">
      <c r="A25" t="s">
        <v>43</v>
      </c>
      <c r="B25" s="4">
        <v>-41417849</v>
      </c>
      <c r="C25" s="4">
        <v>-172503784</v>
      </c>
      <c r="D25" s="4">
        <v>336773212</v>
      </c>
      <c r="E25" s="4">
        <v>775651850</v>
      </c>
      <c r="F25" s="4">
        <v>595069591</v>
      </c>
      <c r="G25" s="15">
        <v>572941520</v>
      </c>
      <c r="H25" s="15">
        <v>1711302292</v>
      </c>
      <c r="I25" s="15">
        <v>2175947784</v>
      </c>
    </row>
    <row r="26" spans="1:9" x14ac:dyDescent="0.25">
      <c r="A26" s="1"/>
      <c r="B26" s="5">
        <f t="shared" ref="B26" si="2">SUM(B19:B25)</f>
        <v>-1278577366</v>
      </c>
      <c r="C26" s="5">
        <f>SUM(C19:C25)</f>
        <v>778898193</v>
      </c>
      <c r="D26" s="5">
        <f>SUM(D19:D25)</f>
        <v>99295280</v>
      </c>
      <c r="E26" s="5">
        <f>SUM(E20:E25)</f>
        <v>-74122559</v>
      </c>
      <c r="F26" s="5">
        <f>SUM(F20:F25)</f>
        <v>631333375</v>
      </c>
      <c r="G26" s="5">
        <f>SUM(G20:G25)</f>
        <v>135657122</v>
      </c>
      <c r="H26" s="5">
        <f>SUM(H20:H25)</f>
        <v>1729389886</v>
      </c>
      <c r="I26" s="5">
        <f>SUM(I20:I25)</f>
        <v>989894830</v>
      </c>
    </row>
    <row r="27" spans="1:9" x14ac:dyDescent="0.25">
      <c r="A27" s="1"/>
      <c r="B27" s="5">
        <f t="shared" ref="B27:D27" si="3">B17+B26</f>
        <v>-500619294</v>
      </c>
      <c r="C27" s="5">
        <f t="shared" si="3"/>
        <v>611719406</v>
      </c>
      <c r="D27" s="5">
        <f t="shared" si="3"/>
        <v>-62091369</v>
      </c>
      <c r="E27" s="5">
        <f>E17+E26</f>
        <v>-773288367</v>
      </c>
      <c r="F27" s="5">
        <f>F17+F26</f>
        <v>-801784611</v>
      </c>
      <c r="G27" s="5">
        <f t="shared" ref="G27:I27" si="4">G17+G26</f>
        <v>-639581376</v>
      </c>
      <c r="H27" s="5">
        <f t="shared" si="4"/>
        <v>-5844031</v>
      </c>
      <c r="I27" s="5">
        <f t="shared" si="4"/>
        <v>-1466197909</v>
      </c>
    </row>
    <row r="28" spans="1:9" x14ac:dyDescent="0.25">
      <c r="A28" s="1"/>
      <c r="B28" s="4"/>
      <c r="C28" s="4"/>
      <c r="D28" s="4"/>
      <c r="E28" s="4"/>
    </row>
    <row r="29" spans="1:9" x14ac:dyDescent="0.25">
      <c r="A29" s="16" t="s">
        <v>73</v>
      </c>
      <c r="B29" s="4"/>
      <c r="C29" s="4"/>
      <c r="D29" s="4"/>
      <c r="E29" s="4"/>
    </row>
    <row r="30" spans="1:9" x14ac:dyDescent="0.25">
      <c r="A30" t="s">
        <v>44</v>
      </c>
      <c r="B30" s="4">
        <v>523510496</v>
      </c>
      <c r="C30" s="4">
        <v>549200789</v>
      </c>
      <c r="D30" s="4">
        <v>415523302</v>
      </c>
      <c r="E30" s="4">
        <v>404450619</v>
      </c>
      <c r="F30" s="4">
        <v>363241292</v>
      </c>
      <c r="G30" s="15">
        <v>212179427</v>
      </c>
      <c r="H30" s="15">
        <v>453391955</v>
      </c>
      <c r="I30" s="15">
        <v>442048359</v>
      </c>
    </row>
    <row r="31" spans="1:9" x14ac:dyDescent="0.25">
      <c r="A31" t="s">
        <v>45</v>
      </c>
      <c r="B31" s="4">
        <v>-307399807</v>
      </c>
      <c r="C31" s="4">
        <v>-315933802</v>
      </c>
      <c r="D31" s="4">
        <v>-323342981</v>
      </c>
      <c r="E31" s="4">
        <v>-236403880</v>
      </c>
      <c r="F31" s="4">
        <v>-89673261</v>
      </c>
      <c r="G31" s="15">
        <v>787940</v>
      </c>
      <c r="H31" s="15">
        <v>2528807</v>
      </c>
      <c r="I31" s="15">
        <v>-24661955</v>
      </c>
    </row>
    <row r="32" spans="1:9" x14ac:dyDescent="0.25">
      <c r="A32" t="s">
        <v>46</v>
      </c>
      <c r="B32" s="4">
        <v>-25199662</v>
      </c>
      <c r="C32" s="4">
        <v>-30690935</v>
      </c>
      <c r="D32" s="4">
        <v>-2870929</v>
      </c>
      <c r="E32" s="4">
        <v>-2529811</v>
      </c>
      <c r="F32" s="4">
        <v>-6985092</v>
      </c>
      <c r="G32" s="15">
        <v>765421</v>
      </c>
      <c r="H32" s="15">
        <v>1302378</v>
      </c>
      <c r="I32" s="15">
        <v>747878</v>
      </c>
    </row>
    <row r="33" spans="1:9" x14ac:dyDescent="0.25">
      <c r="A33" t="s">
        <v>55</v>
      </c>
      <c r="B33" s="4"/>
      <c r="C33" s="4"/>
      <c r="D33" s="4"/>
      <c r="E33" s="4"/>
      <c r="F33" s="4"/>
    </row>
    <row r="34" spans="1:9" x14ac:dyDescent="0.25">
      <c r="A34" t="s">
        <v>47</v>
      </c>
      <c r="B34" s="4">
        <v>-843625</v>
      </c>
      <c r="C34" s="4">
        <v>-1292375</v>
      </c>
      <c r="D34" s="4"/>
      <c r="E34" s="4"/>
      <c r="F34" s="4"/>
    </row>
    <row r="35" spans="1:9" x14ac:dyDescent="0.25">
      <c r="A35" s="1"/>
      <c r="B35" s="5">
        <f t="shared" ref="B35:D35" si="5">SUM(B30:B34)</f>
        <v>190067402</v>
      </c>
      <c r="C35" s="5">
        <f t="shared" si="5"/>
        <v>201283677</v>
      </c>
      <c r="D35" s="5">
        <f t="shared" si="5"/>
        <v>89309392</v>
      </c>
      <c r="E35" s="5">
        <f>SUM(E30:E34)</f>
        <v>165516928</v>
      </c>
      <c r="F35" s="5">
        <f>SUM(F30:F34)</f>
        <v>266582939</v>
      </c>
      <c r="G35" s="5">
        <f t="shared" ref="G35:I35" si="6">SUM(G30:G34)</f>
        <v>213732788</v>
      </c>
      <c r="H35" s="5">
        <f t="shared" si="6"/>
        <v>457223140</v>
      </c>
      <c r="I35" s="5">
        <f t="shared" si="6"/>
        <v>418134282</v>
      </c>
    </row>
    <row r="36" spans="1:9" x14ac:dyDescent="0.25">
      <c r="B36" s="4"/>
      <c r="C36" s="4"/>
      <c r="D36" s="4"/>
      <c r="E36" s="4"/>
    </row>
    <row r="37" spans="1:9" x14ac:dyDescent="0.25">
      <c r="A37" s="16" t="s">
        <v>74</v>
      </c>
      <c r="B37" s="4"/>
      <c r="C37" s="4"/>
      <c r="D37" s="4"/>
      <c r="E37" s="4"/>
    </row>
    <row r="38" spans="1:9" x14ac:dyDescent="0.25">
      <c r="A38" t="s">
        <v>48</v>
      </c>
      <c r="B38" s="4">
        <v>1213974270</v>
      </c>
      <c r="C38" s="4">
        <v>1881073422</v>
      </c>
      <c r="D38" s="4">
        <v>311182482</v>
      </c>
      <c r="E38" s="4">
        <v>-136973527</v>
      </c>
      <c r="F38" s="4"/>
      <c r="G38" s="15">
        <v>-102430868</v>
      </c>
      <c r="H38" s="15">
        <v>-471283567</v>
      </c>
      <c r="I38" s="15">
        <v>-419537077</v>
      </c>
    </row>
    <row r="39" spans="1:9" x14ac:dyDescent="0.25">
      <c r="A39" t="s">
        <v>49</v>
      </c>
      <c r="B39" s="4">
        <v>-390030869</v>
      </c>
      <c r="C39" s="4">
        <v>-1014484986</v>
      </c>
      <c r="D39" s="4">
        <v>-44334982</v>
      </c>
      <c r="E39" s="4">
        <v>-43899736</v>
      </c>
      <c r="F39" s="4">
        <v>-129156804</v>
      </c>
      <c r="G39" s="15">
        <v>99080411</v>
      </c>
      <c r="H39" s="15">
        <v>360022777</v>
      </c>
      <c r="I39" s="15">
        <v>392570381</v>
      </c>
    </row>
    <row r="40" spans="1:9" x14ac:dyDescent="0.25">
      <c r="A40" t="s">
        <v>50</v>
      </c>
      <c r="B40" s="4">
        <v>-169999999</v>
      </c>
      <c r="C40" s="4">
        <v>-99999999</v>
      </c>
      <c r="D40" s="4">
        <v>-232000000</v>
      </c>
      <c r="E40" s="4">
        <v>1099000000</v>
      </c>
      <c r="F40" s="4">
        <v>419300001</v>
      </c>
      <c r="G40" s="15">
        <v>61205417</v>
      </c>
      <c r="H40" s="15">
        <v>256236041</v>
      </c>
      <c r="I40" s="15">
        <v>234520165</v>
      </c>
    </row>
    <row r="41" spans="1:9" x14ac:dyDescent="0.25">
      <c r="A41" t="s">
        <v>54</v>
      </c>
      <c r="B41" s="4"/>
      <c r="C41" s="4"/>
      <c r="D41" s="4"/>
      <c r="E41" s="4"/>
      <c r="F41" s="4"/>
    </row>
    <row r="42" spans="1:9" x14ac:dyDescent="0.25">
      <c r="A42" t="s">
        <v>51</v>
      </c>
      <c r="B42" s="4"/>
      <c r="C42" s="4"/>
      <c r="D42" s="4"/>
      <c r="E42" s="4"/>
      <c r="F42" s="4"/>
    </row>
    <row r="43" spans="1:9" x14ac:dyDescent="0.25">
      <c r="A43" s="1"/>
      <c r="B43" s="5">
        <f t="shared" ref="B43:D43" si="7">SUM(B38:B42)</f>
        <v>653943402</v>
      </c>
      <c r="C43" s="5">
        <f t="shared" si="7"/>
        <v>766588437</v>
      </c>
      <c r="D43" s="5">
        <f t="shared" si="7"/>
        <v>34847500</v>
      </c>
      <c r="E43" s="5">
        <f>SUM(E38:E42)</f>
        <v>918126737</v>
      </c>
      <c r="F43" s="5">
        <f>SUM(F38:F42)</f>
        <v>290143197</v>
      </c>
      <c r="G43" s="5">
        <f t="shared" ref="G43:I43" si="8">SUM(G38:G42)</f>
        <v>57854960</v>
      </c>
      <c r="H43" s="5">
        <f t="shared" si="8"/>
        <v>144975251</v>
      </c>
      <c r="I43" s="5">
        <f t="shared" si="8"/>
        <v>207553469</v>
      </c>
    </row>
    <row r="44" spans="1:9" x14ac:dyDescent="0.25">
      <c r="A44" s="16" t="s">
        <v>75</v>
      </c>
      <c r="B44" s="5">
        <f t="shared" ref="B44:D44" si="9">B27+B35+B43</f>
        <v>343391510</v>
      </c>
      <c r="C44" s="5">
        <f t="shared" si="9"/>
        <v>1579591520</v>
      </c>
      <c r="D44" s="5">
        <f t="shared" si="9"/>
        <v>62065523</v>
      </c>
      <c r="E44" s="5">
        <f>E27+E35+E43</f>
        <v>310355298</v>
      </c>
      <c r="F44" s="5">
        <f>F27+F35+F43</f>
        <v>-245058475</v>
      </c>
      <c r="G44" s="5">
        <f t="shared" ref="G44:I44" si="10">G27+G35+G43</f>
        <v>-367993628</v>
      </c>
      <c r="H44" s="5">
        <f t="shared" si="10"/>
        <v>596354360</v>
      </c>
      <c r="I44" s="5">
        <f t="shared" si="10"/>
        <v>-840510158</v>
      </c>
    </row>
    <row r="45" spans="1:9" x14ac:dyDescent="0.25">
      <c r="A45" s="19" t="s">
        <v>76</v>
      </c>
      <c r="B45" s="4"/>
      <c r="C45" s="4"/>
      <c r="D45" s="4"/>
      <c r="E45" s="4">
        <v>0</v>
      </c>
      <c r="F45" s="4">
        <v>0</v>
      </c>
    </row>
    <row r="46" spans="1:9" x14ac:dyDescent="0.25">
      <c r="A46" s="19" t="s">
        <v>77</v>
      </c>
      <c r="B46" s="4">
        <v>3248988410</v>
      </c>
      <c r="C46" s="4">
        <v>3248988410</v>
      </c>
      <c r="D46" s="4">
        <v>5871863910</v>
      </c>
      <c r="E46" s="4">
        <v>5871863910</v>
      </c>
      <c r="F46" s="4">
        <v>5871863910</v>
      </c>
      <c r="G46" s="15">
        <v>5463132674</v>
      </c>
      <c r="H46" s="15">
        <v>5463132674</v>
      </c>
      <c r="I46" s="15">
        <v>5463132674</v>
      </c>
    </row>
    <row r="47" spans="1:9" x14ac:dyDescent="0.25">
      <c r="A47" s="16" t="s">
        <v>78</v>
      </c>
      <c r="B47" s="5">
        <f t="shared" ref="B47:D47" si="11">SUM(B44:B46)</f>
        <v>3592379920</v>
      </c>
      <c r="C47" s="5">
        <f>SUM(C44:C46)</f>
        <v>4828579930</v>
      </c>
      <c r="D47" s="5">
        <f t="shared" si="11"/>
        <v>5933929433</v>
      </c>
      <c r="E47" s="5">
        <f>SUM(E44:E46)</f>
        <v>6182219208</v>
      </c>
      <c r="F47" s="5">
        <f>SUM(F44:F46)</f>
        <v>5626805435</v>
      </c>
      <c r="G47" s="5">
        <f t="shared" ref="G47:I47" si="12">SUM(G44:G46)</f>
        <v>5095139046</v>
      </c>
      <c r="H47" s="5">
        <f t="shared" si="12"/>
        <v>6059487034</v>
      </c>
      <c r="I47" s="5">
        <f t="shared" si="12"/>
        <v>4622622516</v>
      </c>
    </row>
    <row r="48" spans="1:9" x14ac:dyDescent="0.25">
      <c r="A48" s="19" t="s">
        <v>79</v>
      </c>
      <c r="B48" s="11">
        <f>B27/('1'!B35/10)</f>
        <v>-2.6541978853379384</v>
      </c>
      <c r="C48" s="11">
        <f>C27/('1'!C35/10)</f>
        <v>3.243231679810926</v>
      </c>
      <c r="D48" s="11">
        <f>D27/('1'!D35/10)</f>
        <v>-0.32919782012544169</v>
      </c>
      <c r="E48" s="11">
        <f>E27/('1'!E35/10)</f>
        <v>-3.660573834752423</v>
      </c>
      <c r="F48" s="11">
        <f>F27/('1'!F35/10)</f>
        <v>-3.7954686678142537</v>
      </c>
      <c r="G48" s="11">
        <f>G27/('1'!G35/10)</f>
        <v>-3.0276349032165788</v>
      </c>
      <c r="H48" s="11">
        <f>H27/('1'!G35/10)</f>
        <v>-2.7664333101343599E-2</v>
      </c>
      <c r="I48" s="11">
        <f>I27/('1'!H35/10)</f>
        <v>-6.9406523249225529</v>
      </c>
    </row>
    <row r="49" spans="1:9" x14ac:dyDescent="0.25">
      <c r="A49" s="16" t="s">
        <v>80</v>
      </c>
      <c r="B49" s="5">
        <f>'1'!B35/10</f>
        <v>188614156</v>
      </c>
      <c r="C49" s="5">
        <f>'1'!C35/10</f>
        <v>188614156</v>
      </c>
      <c r="D49" s="5">
        <f>'1'!D35/10</f>
        <v>188614156</v>
      </c>
      <c r="E49" s="5">
        <f>'1'!E35/10</f>
        <v>211247854</v>
      </c>
      <c r="F49" s="5">
        <f>'1'!F35/10</f>
        <v>211247854</v>
      </c>
      <c r="G49" s="5">
        <f>'1'!G35/10</f>
        <v>211247854</v>
      </c>
      <c r="H49" s="5">
        <f>'1'!G35/10</f>
        <v>211247854</v>
      </c>
      <c r="I49" s="5">
        <f>'1'!H35/10</f>
        <v>211247854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" sqref="A3:F5"/>
    </sheetView>
  </sheetViews>
  <sheetFormatPr defaultRowHeight="15" x14ac:dyDescent="0.25"/>
  <cols>
    <col min="1" max="1" width="34.5703125" bestFit="1" customWidth="1"/>
  </cols>
  <sheetData>
    <row r="1" spans="1:6" x14ac:dyDescent="0.25">
      <c r="A1" s="1" t="s">
        <v>64</v>
      </c>
    </row>
    <row r="2" spans="1:6" x14ac:dyDescent="0.25">
      <c r="A2" s="1" t="s">
        <v>56</v>
      </c>
    </row>
    <row r="3" spans="1:6" x14ac:dyDescent="0.25">
      <c r="A3" t="s">
        <v>109</v>
      </c>
    </row>
    <row r="4" spans="1:6" ht="18.75" x14ac:dyDescent="0.3">
      <c r="A4" s="22"/>
      <c r="B4" s="12" t="s">
        <v>62</v>
      </c>
      <c r="C4" s="12" t="s">
        <v>61</v>
      </c>
      <c r="D4" s="12" t="s">
        <v>60</v>
      </c>
      <c r="E4" s="12" t="s">
        <v>110</v>
      </c>
      <c r="F4" s="12" t="s">
        <v>111</v>
      </c>
    </row>
    <row r="5" spans="1:6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</row>
    <row r="6" spans="1:6" x14ac:dyDescent="0.25">
      <c r="A6" t="s">
        <v>65</v>
      </c>
      <c r="B6" s="9">
        <f>'2'!B7/'2'!B8</f>
        <v>9.2003581948758253E-2</v>
      </c>
      <c r="C6" s="9">
        <f>'2'!C7/'2'!C8</f>
        <v>0.15930327605717667</v>
      </c>
      <c r="D6" s="9">
        <f>'2'!D7/'2'!D8</f>
        <v>0.19636277775723252</v>
      </c>
      <c r="E6" s="9">
        <f>'2'!E7/'2'!E8</f>
        <v>0.148409790557951</v>
      </c>
      <c r="F6" s="9">
        <f>'2'!F7/'2'!F8</f>
        <v>0.13800478363807797</v>
      </c>
    </row>
    <row r="7" spans="1:6" x14ac:dyDescent="0.25">
      <c r="A7" t="s">
        <v>57</v>
      </c>
      <c r="B7" s="9">
        <f>'2'!B33/'2'!B13</f>
        <v>-0.32298489091552524</v>
      </c>
      <c r="C7" s="9">
        <f>'2'!C33/'2'!C13</f>
        <v>0.12325916868000943</v>
      </c>
      <c r="D7" s="9">
        <f>'2'!D33/'2'!D13</f>
        <v>0.35286527674136203</v>
      </c>
      <c r="E7" s="9">
        <f>'2'!E33/'2'!E13</f>
        <v>0.26012593283605101</v>
      </c>
      <c r="F7" s="9">
        <f>'2'!F33/'2'!F13</f>
        <v>0.22835231782968313</v>
      </c>
    </row>
    <row r="8" spans="1:6" x14ac:dyDescent="0.25">
      <c r="A8" t="s">
        <v>58</v>
      </c>
      <c r="B8" s="9">
        <f>'2'!B33/'2'!B13</f>
        <v>-0.32298489091552524</v>
      </c>
      <c r="C8" s="9">
        <f>'2'!C33/'2'!C13</f>
        <v>0.12325916868000943</v>
      </c>
      <c r="D8" s="9">
        <f>'2'!D33/'2'!D13</f>
        <v>0.35286527674136203</v>
      </c>
      <c r="E8" s="9">
        <f>'2'!E33/'2'!E13</f>
        <v>0.26012593283605101</v>
      </c>
      <c r="F8" s="9">
        <f>'2'!F33/'2'!F13</f>
        <v>0.22835231782968313</v>
      </c>
    </row>
    <row r="9" spans="1:6" x14ac:dyDescent="0.25">
      <c r="A9" t="s">
        <v>66</v>
      </c>
      <c r="B9" s="9">
        <f>'2'!B33/'1'!B24</f>
        <v>-3.3989740716721555E-3</v>
      </c>
      <c r="C9" s="9">
        <f>'2'!C33/'1'!C24</f>
        <v>2.3650107294903634E-3</v>
      </c>
      <c r="D9" s="9">
        <f>'2'!D33/'1'!D24</f>
        <v>2.0650520338065855E-3</v>
      </c>
      <c r="E9" s="9">
        <f>'2'!E33/'1'!E24</f>
        <v>2.3881027215940779E-3</v>
      </c>
      <c r="F9" s="9">
        <f>'2'!F33/'1'!F24</f>
        <v>2.7363608999954564E-3</v>
      </c>
    </row>
    <row r="10" spans="1:6" x14ac:dyDescent="0.25">
      <c r="A10" t="s">
        <v>67</v>
      </c>
      <c r="B10" s="9">
        <f>'2'!B33/'1'!B34</f>
        <v>-6.3284602896775913E-2</v>
      </c>
      <c r="C10" s="9">
        <f>'2'!C33/'1'!C34</f>
        <v>4.2211901323476263E-2</v>
      </c>
      <c r="D10" s="9">
        <f>'2'!D33/'1'!D34</f>
        <v>3.3807213265708756E-2</v>
      </c>
      <c r="E10" s="9">
        <f>'2'!E33/'1'!E34</f>
        <v>3.9261338799030356E-2</v>
      </c>
      <c r="F10" s="9">
        <f>'2'!F33/'1'!F34</f>
        <v>4.453694001215925E-2</v>
      </c>
    </row>
    <row r="11" spans="1:6" x14ac:dyDescent="0.25">
      <c r="A11" t="s">
        <v>59</v>
      </c>
    </row>
    <row r="12" spans="1:6" x14ac:dyDescent="0.25">
      <c r="A12" t="s">
        <v>68</v>
      </c>
    </row>
    <row r="13" spans="1:6" x14ac:dyDescent="0.25">
      <c r="A1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2018-05-27T04:12:19Z</dcterms:created>
  <dcterms:modified xsi:type="dcterms:W3CDTF">2020-04-13T06:51:37Z</dcterms:modified>
</cp:coreProperties>
</file>