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3" l="1"/>
  <c r="I55" i="3"/>
  <c r="I18" i="3"/>
  <c r="I41" i="2"/>
  <c r="I36" i="2"/>
  <c r="I34" i="2"/>
  <c r="I28" i="2"/>
  <c r="I29" i="2" s="1"/>
  <c r="I35" i="2" s="1"/>
  <c r="I39" i="2" s="1"/>
  <c r="I40" i="2" s="1"/>
  <c r="I7" i="2"/>
  <c r="I13" i="2" s="1"/>
  <c r="I49" i="1"/>
  <c r="I48" i="1"/>
  <c r="I40" i="1"/>
  <c r="I46" i="1" s="1"/>
  <c r="I38" i="1"/>
  <c r="I33" i="1"/>
  <c r="I27" i="1"/>
  <c r="I23" i="1"/>
  <c r="I17" i="1"/>
  <c r="I10" i="1"/>
  <c r="I7" i="1"/>
  <c r="H27" i="1" l="1"/>
  <c r="H38" i="1" s="1"/>
  <c r="G40" i="2"/>
  <c r="G46" i="1"/>
  <c r="G55" i="3"/>
  <c r="H55" i="3"/>
  <c r="G48" i="3"/>
  <c r="H48" i="3"/>
  <c r="H41" i="3"/>
  <c r="I41" i="3"/>
  <c r="G41" i="3"/>
  <c r="F31" i="3"/>
  <c r="G31" i="3"/>
  <c r="H31" i="3"/>
  <c r="I31" i="3"/>
  <c r="I32" i="3" s="1"/>
  <c r="G18" i="3"/>
  <c r="H18" i="3"/>
  <c r="B40" i="2"/>
  <c r="G41" i="2"/>
  <c r="H41" i="2"/>
  <c r="G36" i="2"/>
  <c r="H36" i="2"/>
  <c r="G34" i="2"/>
  <c r="H34" i="2"/>
  <c r="G28" i="2"/>
  <c r="H28" i="2"/>
  <c r="G7" i="2"/>
  <c r="G13" i="2" s="1"/>
  <c r="H7" i="2"/>
  <c r="H13" i="2" s="1"/>
  <c r="G49" i="1"/>
  <c r="H49" i="1"/>
  <c r="G40" i="1"/>
  <c r="G48" i="1" s="1"/>
  <c r="H40" i="1"/>
  <c r="H48" i="1" s="1"/>
  <c r="G33" i="1"/>
  <c r="H33" i="1"/>
  <c r="F33" i="1"/>
  <c r="G27" i="1"/>
  <c r="F17" i="1"/>
  <c r="G17" i="1"/>
  <c r="H17" i="1"/>
  <c r="G14" i="1"/>
  <c r="H14" i="1"/>
  <c r="I14" i="1"/>
  <c r="J14" i="1"/>
  <c r="G10" i="1"/>
  <c r="H10" i="1"/>
  <c r="G7" i="1"/>
  <c r="H7" i="1"/>
  <c r="I54" i="3" l="1"/>
  <c r="I50" i="3"/>
  <c r="I53" i="3" s="1"/>
  <c r="H32" i="3"/>
  <c r="H50" i="3" s="1"/>
  <c r="H53" i="3" s="1"/>
  <c r="H29" i="2"/>
  <c r="H35" i="2" s="1"/>
  <c r="H39" i="2" s="1"/>
  <c r="H40" i="2" s="1"/>
  <c r="H46" i="1"/>
  <c r="H23" i="1"/>
  <c r="G32" i="3"/>
  <c r="G54" i="3" s="1"/>
  <c r="G29" i="2"/>
  <c r="G35" i="2" s="1"/>
  <c r="G39" i="2" s="1"/>
  <c r="G38" i="1"/>
  <c r="G23" i="1"/>
  <c r="C55" i="3"/>
  <c r="D55" i="3"/>
  <c r="E55" i="3"/>
  <c r="F55" i="3"/>
  <c r="B55" i="3"/>
  <c r="C41" i="2"/>
  <c r="D41" i="2"/>
  <c r="E41" i="2"/>
  <c r="F41" i="2"/>
  <c r="B41" i="2"/>
  <c r="C49" i="1"/>
  <c r="D49" i="1"/>
  <c r="E49" i="1"/>
  <c r="F49" i="1"/>
  <c r="B49" i="1"/>
  <c r="H54" i="3" l="1"/>
  <c r="G50" i="3"/>
  <c r="G53" i="3" s="1"/>
  <c r="B18" i="3"/>
  <c r="D36" i="2"/>
  <c r="D34" i="2"/>
  <c r="D28" i="2"/>
  <c r="E34" i="2"/>
  <c r="B48" i="3" l="1"/>
  <c r="C48" i="3"/>
  <c r="D48" i="3"/>
  <c r="E48" i="3"/>
  <c r="F48" i="3"/>
  <c r="B41" i="3"/>
  <c r="C41" i="3"/>
  <c r="D41" i="3"/>
  <c r="E41" i="3"/>
  <c r="F41" i="3"/>
  <c r="B31" i="3"/>
  <c r="B32" i="3" s="1"/>
  <c r="B54" i="3" s="1"/>
  <c r="C31" i="3"/>
  <c r="D31" i="3"/>
  <c r="E31" i="3"/>
  <c r="C18" i="3"/>
  <c r="D18" i="3"/>
  <c r="E18" i="3"/>
  <c r="F18" i="3"/>
  <c r="E36" i="2"/>
  <c r="F36" i="2"/>
  <c r="C36" i="2"/>
  <c r="B36" i="2"/>
  <c r="B34" i="2"/>
  <c r="C34" i="2"/>
  <c r="F34" i="2"/>
  <c r="B28" i="2"/>
  <c r="C28" i="2"/>
  <c r="E28" i="2"/>
  <c r="F28" i="2"/>
  <c r="B7" i="2"/>
  <c r="B6" i="4" s="1"/>
  <c r="C7" i="2"/>
  <c r="C6" i="4" s="1"/>
  <c r="D7" i="2"/>
  <c r="D6" i="4" s="1"/>
  <c r="E7" i="2"/>
  <c r="E6" i="4" s="1"/>
  <c r="F7" i="2"/>
  <c r="F6" i="4" s="1"/>
  <c r="B40" i="1"/>
  <c r="C40" i="1"/>
  <c r="D40" i="1"/>
  <c r="E40" i="1"/>
  <c r="F40" i="1"/>
  <c r="B33" i="1"/>
  <c r="C33" i="1"/>
  <c r="D33" i="1"/>
  <c r="E33" i="1"/>
  <c r="B27" i="1"/>
  <c r="B38" i="1" s="1"/>
  <c r="C27" i="1"/>
  <c r="D27" i="1"/>
  <c r="E27" i="1"/>
  <c r="F27" i="1"/>
  <c r="F38" i="1" s="1"/>
  <c r="B17" i="1"/>
  <c r="C17" i="1"/>
  <c r="D17" i="1"/>
  <c r="E17" i="1"/>
  <c r="B14" i="1"/>
  <c r="C14" i="1"/>
  <c r="D14" i="1"/>
  <c r="E14" i="1"/>
  <c r="F14" i="1"/>
  <c r="B10" i="1"/>
  <c r="C10" i="1"/>
  <c r="D10" i="1"/>
  <c r="E10" i="1"/>
  <c r="F10" i="1"/>
  <c r="B7" i="1"/>
  <c r="C7" i="1"/>
  <c r="D7" i="1"/>
  <c r="E7" i="1"/>
  <c r="F7" i="1"/>
  <c r="D32" i="3" l="1"/>
  <c r="D50" i="3" s="1"/>
  <c r="D53" i="3" s="1"/>
  <c r="E13" i="2"/>
  <c r="E29" i="2" s="1"/>
  <c r="E35" i="2" s="1"/>
  <c r="E39" i="2" s="1"/>
  <c r="E10" i="4" s="1"/>
  <c r="F46" i="1"/>
  <c r="E38" i="1"/>
  <c r="E46" i="1" s="1"/>
  <c r="B23" i="1"/>
  <c r="C32" i="3"/>
  <c r="C54" i="3" s="1"/>
  <c r="E32" i="3"/>
  <c r="E54" i="3" s="1"/>
  <c r="F32" i="3"/>
  <c r="F54" i="3" s="1"/>
  <c r="D54" i="3"/>
  <c r="B50" i="3"/>
  <c r="B53" i="3" s="1"/>
  <c r="D13" i="2"/>
  <c r="D29" i="2" s="1"/>
  <c r="D7" i="4" s="1"/>
  <c r="E7" i="4"/>
  <c r="C13" i="2"/>
  <c r="C29" i="2" s="1"/>
  <c r="B13" i="2"/>
  <c r="B29" i="2" s="1"/>
  <c r="F13" i="2"/>
  <c r="F29" i="2" s="1"/>
  <c r="B48" i="1"/>
  <c r="F48" i="1"/>
  <c r="D48" i="1"/>
  <c r="B46" i="1"/>
  <c r="E48" i="1"/>
  <c r="C48" i="1"/>
  <c r="D38" i="1"/>
  <c r="D46" i="1" s="1"/>
  <c r="C38" i="1"/>
  <c r="C46" i="1" s="1"/>
  <c r="D23" i="1"/>
  <c r="F23" i="1"/>
  <c r="E23" i="1"/>
  <c r="C23" i="1"/>
  <c r="C50" i="3" l="1"/>
  <c r="C53" i="3" s="1"/>
  <c r="E50" i="3"/>
  <c r="E53" i="3" s="1"/>
  <c r="F50" i="3"/>
  <c r="F53" i="3" s="1"/>
  <c r="E9" i="4"/>
  <c r="D35" i="2"/>
  <c r="D39" i="2" s="1"/>
  <c r="F7" i="4"/>
  <c r="F35" i="2"/>
  <c r="F39" i="2" s="1"/>
  <c r="F9" i="4" s="1"/>
  <c r="B7" i="4"/>
  <c r="B35" i="2"/>
  <c r="B39" i="2" s="1"/>
  <c r="B9" i="4" s="1"/>
  <c r="E8" i="4"/>
  <c r="E40" i="2"/>
  <c r="C7" i="4"/>
  <c r="C35" i="2"/>
  <c r="C39" i="2" l="1"/>
  <c r="C9" i="4" s="1"/>
  <c r="B8" i="4"/>
  <c r="B10" i="4"/>
  <c r="C8" i="4"/>
  <c r="F8" i="4"/>
  <c r="F40" i="2"/>
  <c r="F10" i="4"/>
  <c r="D8" i="4"/>
  <c r="C10" i="4" l="1"/>
  <c r="C40" i="2"/>
  <c r="D40" i="2"/>
  <c r="D9" i="4"/>
  <c r="D10" i="4"/>
</calcChain>
</file>

<file path=xl/sharedStrings.xml><?xml version="1.0" encoding="utf-8"?>
<sst xmlns="http://schemas.openxmlformats.org/spreadsheetml/2006/main" count="164" uniqueCount="130">
  <si>
    <t>Property and Assets</t>
  </si>
  <si>
    <t>Cash in hand (including foreign currency)</t>
  </si>
  <si>
    <t>Balance with Bangladesh Bank &amp; its agent bank(s) (including foreign currency)</t>
  </si>
  <si>
    <t>In Bangladesh</t>
  </si>
  <si>
    <t>Outside Bangladesh</t>
  </si>
  <si>
    <t>Government</t>
  </si>
  <si>
    <t>Others</t>
  </si>
  <si>
    <t>Investments</t>
  </si>
  <si>
    <t>General investments etc.</t>
  </si>
  <si>
    <t>Bills purchased &amp; discounted</t>
  </si>
  <si>
    <t>Liabilities and Capital</t>
  </si>
  <si>
    <t>Liabilities</t>
  </si>
  <si>
    <t>Mudaraba savings deposits</t>
  </si>
  <si>
    <t>Mudaraba term deposits</t>
  </si>
  <si>
    <t>Other mudaraba deposits</t>
  </si>
  <si>
    <t>Al- wadeeah current and other deposit accounts</t>
  </si>
  <si>
    <t>Bills payable</t>
  </si>
  <si>
    <t>Mudaraba perpetual bond</t>
  </si>
  <si>
    <t>Paid - up capital</t>
  </si>
  <si>
    <t>Statutory reserve</t>
  </si>
  <si>
    <t>Other reserves</t>
  </si>
  <si>
    <t>Retained earnings</t>
  </si>
  <si>
    <t>Non-controlling interest</t>
  </si>
  <si>
    <t>Investment income</t>
  </si>
  <si>
    <t>Profit paid on mudaraba deposits</t>
  </si>
  <si>
    <t>Income from investments in shares &amp; securities</t>
  </si>
  <si>
    <t>Commission, exchange &amp; brokerage income</t>
  </si>
  <si>
    <t>Other operating income</t>
  </si>
  <si>
    <t>Salary &amp; allowances</t>
  </si>
  <si>
    <t>Rent, taxes, insurances, electricity etc.</t>
  </si>
  <si>
    <t>Legal expenses</t>
  </si>
  <si>
    <t>Postage, stamps and telecommunication etc.</t>
  </si>
  <si>
    <t>Stationery, printing and advertisement etc.</t>
  </si>
  <si>
    <t>Chief executive’s salary &amp; fees</t>
  </si>
  <si>
    <t>Directors’ fees &amp; expenses</t>
  </si>
  <si>
    <t>Shari’ah supervisory committee’s fees &amp; expenses</t>
  </si>
  <si>
    <t>Auditors’ fees</t>
  </si>
  <si>
    <t>Depreciation and repair to bank’s assets</t>
  </si>
  <si>
    <t>Zakat expenses</t>
  </si>
  <si>
    <t>Other expenses</t>
  </si>
  <si>
    <t>Provision for investments &amp; off- balance sheet exposures</t>
  </si>
  <si>
    <t>Provision for diminution in value of investments in shares</t>
  </si>
  <si>
    <t>Other provisions</t>
  </si>
  <si>
    <t>Current tax</t>
  </si>
  <si>
    <t>Deferred tax</t>
  </si>
  <si>
    <t>Income/ dividend receipt from investments in shares &amp; securities</t>
  </si>
  <si>
    <t>Fees &amp; commission receipt in cash</t>
  </si>
  <si>
    <t>Recovery from written off investments</t>
  </si>
  <si>
    <t>Payments to employees</t>
  </si>
  <si>
    <t>Cash payments to suppliers</t>
  </si>
  <si>
    <t>Income tax paid</t>
  </si>
  <si>
    <t>Receipts from other operating activities</t>
  </si>
  <si>
    <t>Payments for other operating activities</t>
  </si>
  <si>
    <t>Increase/(decrease) of statutory deposits</t>
  </si>
  <si>
    <t>(Increase)/decrease of net trading securities</t>
  </si>
  <si>
    <t>(Increase)/decrease of placement to other banks</t>
  </si>
  <si>
    <t>(Increase)/decrease of investments to customers</t>
  </si>
  <si>
    <t>(Increase)/decrease of other assets</t>
  </si>
  <si>
    <t>Increase/(decrease) of placement from other banks</t>
  </si>
  <si>
    <t>Increase/(decrease) of deposits from other banks</t>
  </si>
  <si>
    <t>Increase/(decrease) of deposits received from customers</t>
  </si>
  <si>
    <t>Increase/(decrease) of other liabilities account of customers</t>
  </si>
  <si>
    <t>Increase/(decrease) of trading liabilities</t>
  </si>
  <si>
    <t>Increase/(decrease) of other liabilities</t>
  </si>
  <si>
    <t>Proceeds from sale of securities</t>
  </si>
  <si>
    <t>Payment for purchase of securities/BGIIB</t>
  </si>
  <si>
    <t>Placement to Islamic Refinance Fund Account</t>
  </si>
  <si>
    <t>Payment for purchase of securities/membership</t>
  </si>
  <si>
    <t>Purchase/sale of subsidiaries</t>
  </si>
  <si>
    <t>Receipts from issue of debt instruments</t>
  </si>
  <si>
    <t>Payment for redemption of debt instruments</t>
  </si>
  <si>
    <t>Receipts from issuing ordinary share/ rights share</t>
  </si>
  <si>
    <t>Dividend paid in Cash</t>
  </si>
  <si>
    <t>Mudaraba Bond</t>
  </si>
  <si>
    <t>Mudaraba Redeemable Subordinated Bond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</si>
  <si>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</si>
  <si>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</si>
  <si>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</si>
  <si>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</si>
  <si>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</si>
  <si>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</si>
  <si>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</si>
  <si>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Charges on investment losses</t>
  </si>
  <si>
    <t>-</t>
  </si>
  <si>
    <t>As at Quarter end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</si>
  <si>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</si>
  <si>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</si>
  <si>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</si>
  <si>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</si>
  <si>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</si>
  <si>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Cash</t>
  </si>
  <si>
    <t>Balance with Other Banks and Financial Institutions</t>
  </si>
  <si>
    <t>Placement with Banks &amp; Other Financial Institutions</t>
  </si>
  <si>
    <t>Investments in shares &amp; Securities</t>
  </si>
  <si>
    <t>Fixed Assets including Premises, Furniture and Fixtures</t>
  </si>
  <si>
    <t>Other Assets</t>
  </si>
  <si>
    <t>Non-Banking Assets</t>
  </si>
  <si>
    <t>Placement from Banks &amp; Other Financial Institutions</t>
  </si>
  <si>
    <t>Deposits and Other Accounts</t>
  </si>
  <si>
    <t>Other Liabilities</t>
  </si>
  <si>
    <t>Deferred Tax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</si>
  <si>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</si>
  <si>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</si>
  <si>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</si>
  <si>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</si>
  <si>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</si>
  <si>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</si>
  <si>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</si>
  <si>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</si>
  <si>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</si>
  <si>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</si>
  <si>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</si>
  <si>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</si>
  <si>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</si>
  <si>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</si>
  <si>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</si>
  <si>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</si>
  <si>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</si>
  <si>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</si>
  <si>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</si>
  <si>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</si>
  <si>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</si>
  <si>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</si>
  <si>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</si>
  <si>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</si>
  <si>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Purchase/sale of property, plants &amp; equipment</t>
  </si>
  <si>
    <t>Balance Sheet</t>
  </si>
  <si>
    <t>Income Statement</t>
  </si>
  <si>
    <t>Cash Flows Statement</t>
  </si>
  <si>
    <t>Islami Bank Bangladesh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</si>
</sst>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vertical="center"/>
    </xf>
    <xf numFmtId="3" fontId="1" fillId="0" borderId="0" xfId="0" applyNumberFormat="1" applyFont="1"/>
    <xf numFmtId="3" fontId="0" fillId="0" borderId="0" xfId="0" applyNumberFormat="1" applyFont="1"/>
    <xf numFmtId="0" fontId="0" fillId="0" borderId="0" xfId="0" applyFont="1"/>
    <xf numFmtId="2" fontId="0" fillId="0" borderId="0" xfId="0" applyNumberFormat="1"/>
    <xf numFmtId="0" fontId="3" fillId="0" borderId="0" xfId="0" applyFon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64" fontId="1" fillId="0" borderId="0" xfId="2" applyNumberFormat="1" applyFont="1"/>
    <xf numFmtId="164" fontId="0" fillId="0" borderId="0" xfId="2" applyNumberFormat="1" applyFont="1"/>
    <xf numFmtId="15" fontId="4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1" fillId="0" borderId="1" xfId="0" applyFont="1" applyBorder="1"/>
    <xf numFmtId="0" fontId="1" fillId="0" borderId="2" xfId="0" applyFont="1" applyBorder="1"/>
    <xf numFmtId="15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pane xSplit="1" ySplit="5" topLeftCell="H36" activePane="bottomRight" state="frozen"/>
      <selection pane="topRight" activeCell="B1" sqref="B1"/>
      <selection pane="bottomLeft" activeCell="A6" sqref="A6"/>
      <selection pane="bottomRight" activeCell="H49" sqref="H49:I49"/>
    </sheetView>
  </sheetViews>
  <sheetFormatPr defaultRowHeight="15" x14ac:dyDescent="0.25"/>
  <cols>
    <col min="1" max="1" width="47.42578125" bestFit="1" customWidth="1"/>
    <col min="2" max="2" width="16.85546875" bestFit="1" customWidth="1"/>
    <col min="3" max="4" width="15.7109375" customWidth="1"/>
    <col min="5" max="6" width="14.85546875" bestFit="1" customWidth="1"/>
    <col min="7" max="7" width="18.5703125" customWidth="1"/>
    <col min="8" max="8" width="17.7109375" customWidth="1"/>
    <col min="9" max="9" width="16.42578125" customWidth="1"/>
  </cols>
  <sheetData>
    <row r="1" spans="1:10" x14ac:dyDescent="0.25">
      <c r="A1" s="2" t="s">
        <v>129</v>
      </c>
    </row>
    <row r="2" spans="1:10" x14ac:dyDescent="0.25">
      <c r="A2" s="2" t="s">
        <v>126</v>
      </c>
    </row>
    <row r="3" spans="1:10" x14ac:dyDescent="0.25">
      <c r="A3" t="s">
        <v>84</v>
      </c>
    </row>
    <row r="4" spans="1:10" x14ac:dyDescent="0.25">
      <c r="B4" s="12" t="s">
        <v>80</v>
      </c>
      <c r="C4" s="12" t="s">
        <v>79</v>
      </c>
      <c r="D4" s="12" t="s">
        <v>81</v>
      </c>
      <c r="E4" s="12" t="s">
        <v>80</v>
      </c>
      <c r="F4" s="12" t="s">
        <v>79</v>
      </c>
      <c r="G4" s="12" t="s">
        <v>81</v>
      </c>
      <c r="H4" s="12" t="s">
        <v>80</v>
      </c>
      <c r="I4" s="12" t="s">
        <v>79</v>
      </c>
    </row>
    <row r="5" spans="1:10" x14ac:dyDescent="0.25">
      <c r="B5" s="15">
        <v>42916</v>
      </c>
      <c r="C5" s="15">
        <v>43008</v>
      </c>
      <c r="D5" s="15">
        <v>43190</v>
      </c>
      <c r="E5" s="15">
        <v>43281</v>
      </c>
      <c r="F5" s="15">
        <v>43373</v>
      </c>
      <c r="G5" s="23">
        <v>43555</v>
      </c>
      <c r="H5" s="23">
        <v>43646</v>
      </c>
      <c r="I5" s="23">
        <v>43738</v>
      </c>
    </row>
    <row r="6" spans="1:10" x14ac:dyDescent="0.25">
      <c r="A6" s="17" t="s">
        <v>0</v>
      </c>
    </row>
    <row r="7" spans="1:10" x14ac:dyDescent="0.25">
      <c r="A7" s="18" t="s">
        <v>90</v>
      </c>
      <c r="B7" s="5">
        <f t="shared" ref="B7:I7" si="0">SUM(B8:B9)</f>
        <v>70774369116</v>
      </c>
      <c r="C7" s="5">
        <f t="shared" si="0"/>
        <v>76358680859</v>
      </c>
      <c r="D7" s="5">
        <f t="shared" si="0"/>
        <v>66472206960</v>
      </c>
      <c r="E7" s="5">
        <f t="shared" si="0"/>
        <v>67644598169</v>
      </c>
      <c r="F7" s="5">
        <f t="shared" si="0"/>
        <v>64150096191</v>
      </c>
      <c r="G7" s="5">
        <f t="shared" si="0"/>
        <v>66782038081</v>
      </c>
      <c r="H7" s="5">
        <f t="shared" si="0"/>
        <v>64757480506</v>
      </c>
      <c r="I7" s="5">
        <f t="shared" si="0"/>
        <v>67846267314</v>
      </c>
    </row>
    <row r="8" spans="1:10" x14ac:dyDescent="0.25">
      <c r="A8" t="s">
        <v>1</v>
      </c>
      <c r="B8" s="3">
        <v>14593789594</v>
      </c>
      <c r="C8" s="3">
        <v>12316182075</v>
      </c>
      <c r="D8" s="3">
        <v>12221122333</v>
      </c>
      <c r="E8" s="3">
        <v>14452714014</v>
      </c>
      <c r="F8" s="3">
        <v>14688381151</v>
      </c>
      <c r="G8" s="3">
        <v>14579755762</v>
      </c>
      <c r="H8" s="3">
        <v>15899213686</v>
      </c>
      <c r="I8" s="3">
        <v>14414782472</v>
      </c>
    </row>
    <row r="9" spans="1:10" ht="30" x14ac:dyDescent="0.25">
      <c r="A9" s="1" t="s">
        <v>2</v>
      </c>
      <c r="B9" s="4">
        <v>56180579522</v>
      </c>
      <c r="C9" s="4">
        <v>64042498784</v>
      </c>
      <c r="D9" s="4">
        <v>54251084627</v>
      </c>
      <c r="E9" s="4">
        <v>53191884155</v>
      </c>
      <c r="F9" s="4">
        <v>49461715040</v>
      </c>
      <c r="G9" s="4">
        <v>52202282319</v>
      </c>
      <c r="H9" s="4">
        <v>48858266820</v>
      </c>
      <c r="I9" s="4">
        <v>53431484842</v>
      </c>
    </row>
    <row r="10" spans="1:10" x14ac:dyDescent="0.25">
      <c r="A10" s="19" t="s">
        <v>91</v>
      </c>
      <c r="B10" s="5">
        <f t="shared" ref="B10:I10" si="1">SUM(B11:B12)</f>
        <v>32892243007</v>
      </c>
      <c r="C10" s="5">
        <f t="shared" si="1"/>
        <v>32097909274</v>
      </c>
      <c r="D10" s="5">
        <f t="shared" si="1"/>
        <v>45760822010</v>
      </c>
      <c r="E10" s="5">
        <f t="shared" si="1"/>
        <v>49988289078</v>
      </c>
      <c r="F10" s="5">
        <f t="shared" si="1"/>
        <v>51440063178</v>
      </c>
      <c r="G10" s="5">
        <f t="shared" si="1"/>
        <v>83307626850</v>
      </c>
      <c r="H10" s="5">
        <f t="shared" si="1"/>
        <v>91052993543</v>
      </c>
      <c r="I10" s="5">
        <f t="shared" si="1"/>
        <v>97517629601</v>
      </c>
    </row>
    <row r="11" spans="1:10" x14ac:dyDescent="0.25">
      <c r="A11" t="s">
        <v>3</v>
      </c>
      <c r="B11" s="3">
        <v>32547735401</v>
      </c>
      <c r="C11" s="3">
        <v>32067925718</v>
      </c>
      <c r="D11" s="3">
        <v>44851176494</v>
      </c>
      <c r="E11" s="3">
        <v>47863924203</v>
      </c>
      <c r="F11" s="3">
        <v>50572456105</v>
      </c>
      <c r="G11" s="3">
        <v>67055545964</v>
      </c>
      <c r="H11" s="3">
        <v>72718947910</v>
      </c>
      <c r="I11" s="3">
        <v>76520207577</v>
      </c>
    </row>
    <row r="12" spans="1:10" x14ac:dyDescent="0.25">
      <c r="A12" t="s">
        <v>4</v>
      </c>
      <c r="B12" s="3">
        <v>344507606</v>
      </c>
      <c r="C12" s="3">
        <v>29983556</v>
      </c>
      <c r="D12" s="3">
        <v>909645516</v>
      </c>
      <c r="E12" s="3">
        <v>2124364875</v>
      </c>
      <c r="F12" s="3">
        <v>867607073</v>
      </c>
      <c r="G12" s="3">
        <v>16252080886</v>
      </c>
      <c r="H12" s="3">
        <v>18334045633</v>
      </c>
      <c r="I12" s="3">
        <v>20997422024</v>
      </c>
    </row>
    <row r="13" spans="1:10" x14ac:dyDescent="0.25">
      <c r="A13" s="19" t="s">
        <v>92</v>
      </c>
      <c r="B13" s="13">
        <v>2000000000</v>
      </c>
      <c r="C13" s="5">
        <v>2000000000</v>
      </c>
      <c r="D13" s="5"/>
      <c r="E13" s="5"/>
      <c r="F13" s="3"/>
    </row>
    <row r="14" spans="1:10" x14ac:dyDescent="0.25">
      <c r="A14" s="19" t="s">
        <v>93</v>
      </c>
      <c r="B14" s="5">
        <f t="shared" ref="B14:J14" si="2">SUM(B15:B16)</f>
        <v>35763468133</v>
      </c>
      <c r="C14" s="5">
        <f t="shared" si="2"/>
        <v>35101989308</v>
      </c>
      <c r="D14" s="5">
        <f t="shared" si="2"/>
        <v>36960677017</v>
      </c>
      <c r="E14" s="5">
        <f t="shared" si="2"/>
        <v>36685449137</v>
      </c>
      <c r="F14" s="5">
        <f t="shared" si="2"/>
        <v>36702228855</v>
      </c>
      <c r="G14" s="5">
        <f t="shared" si="2"/>
        <v>46777879761</v>
      </c>
      <c r="H14" s="5">
        <f t="shared" si="2"/>
        <v>47512738147</v>
      </c>
      <c r="I14" s="5">
        <f t="shared" si="2"/>
        <v>50414685068</v>
      </c>
      <c r="J14" s="5">
        <f t="shared" si="2"/>
        <v>0</v>
      </c>
    </row>
    <row r="15" spans="1:10" x14ac:dyDescent="0.25">
      <c r="A15" t="s">
        <v>5</v>
      </c>
      <c r="B15" s="3">
        <v>30702677770</v>
      </c>
      <c r="C15" s="3">
        <v>30109677770</v>
      </c>
      <c r="D15" s="3">
        <v>30113717770</v>
      </c>
      <c r="E15" s="3">
        <v>30113045770</v>
      </c>
      <c r="F15" s="3">
        <v>30110133770</v>
      </c>
      <c r="G15" s="3">
        <v>30113717770</v>
      </c>
      <c r="H15" s="3">
        <v>33631637770</v>
      </c>
      <c r="I15" s="3">
        <v>36630965770</v>
      </c>
    </row>
    <row r="16" spans="1:10" x14ac:dyDescent="0.25">
      <c r="A16" t="s">
        <v>6</v>
      </c>
      <c r="B16" s="3">
        <v>5060790363</v>
      </c>
      <c r="C16" s="3">
        <v>4992311538</v>
      </c>
      <c r="D16" s="3">
        <v>6846959247</v>
      </c>
      <c r="E16" s="3">
        <v>6572403367</v>
      </c>
      <c r="F16" s="3">
        <v>6592095085</v>
      </c>
      <c r="G16" s="3">
        <v>16664161991</v>
      </c>
      <c r="H16" s="3">
        <v>13881100377</v>
      </c>
      <c r="I16" s="3">
        <v>13783719298</v>
      </c>
    </row>
    <row r="17" spans="1:9" x14ac:dyDescent="0.25">
      <c r="A17" s="19" t="s">
        <v>7</v>
      </c>
      <c r="B17" s="5">
        <f t="shared" ref="B17:I17" si="3">SUM(B18:B19)</f>
        <v>661725554674</v>
      </c>
      <c r="C17" s="5">
        <f t="shared" si="3"/>
        <v>683097104665</v>
      </c>
      <c r="D17" s="5">
        <f t="shared" si="3"/>
        <v>742446845328</v>
      </c>
      <c r="E17" s="5">
        <f t="shared" si="3"/>
        <v>771862884526</v>
      </c>
      <c r="F17" s="5">
        <f t="shared" si="3"/>
        <v>778794181570</v>
      </c>
      <c r="G17" s="5">
        <f t="shared" si="3"/>
        <v>808886691665</v>
      </c>
      <c r="H17" s="5">
        <f t="shared" si="3"/>
        <v>829068680804</v>
      </c>
      <c r="I17" s="5">
        <f t="shared" si="3"/>
        <v>849615621188</v>
      </c>
    </row>
    <row r="18" spans="1:9" x14ac:dyDescent="0.25">
      <c r="A18" t="s">
        <v>8</v>
      </c>
      <c r="B18" s="3">
        <v>620092633623</v>
      </c>
      <c r="C18" s="3">
        <v>644193847292</v>
      </c>
      <c r="D18" s="3">
        <v>701097239893</v>
      </c>
      <c r="E18" s="3">
        <v>722756974257</v>
      </c>
      <c r="F18" s="3">
        <v>732406752243</v>
      </c>
      <c r="G18" s="3">
        <v>772770624941</v>
      </c>
      <c r="H18" s="3">
        <v>797591138229</v>
      </c>
      <c r="I18" s="3">
        <v>819884557217</v>
      </c>
    </row>
    <row r="19" spans="1:9" x14ac:dyDescent="0.25">
      <c r="A19" t="s">
        <v>9</v>
      </c>
      <c r="B19" s="3">
        <v>41632921051</v>
      </c>
      <c r="C19" s="3">
        <v>38903257373</v>
      </c>
      <c r="D19" s="3">
        <v>41349605435</v>
      </c>
      <c r="E19" s="3">
        <v>49105910269</v>
      </c>
      <c r="F19" s="3">
        <v>46387429327</v>
      </c>
      <c r="G19" s="3">
        <v>36116066724</v>
      </c>
      <c r="H19" s="3">
        <v>31477542575</v>
      </c>
      <c r="I19" s="3">
        <v>29731063971</v>
      </c>
    </row>
    <row r="20" spans="1:9" x14ac:dyDescent="0.25">
      <c r="A20" s="18" t="s">
        <v>94</v>
      </c>
      <c r="B20" s="5">
        <v>15300702934</v>
      </c>
      <c r="C20" s="5">
        <v>15125271413</v>
      </c>
      <c r="D20" s="5">
        <v>15308046032</v>
      </c>
      <c r="E20" s="5">
        <v>15293506946</v>
      </c>
      <c r="F20" s="5">
        <v>15332530270</v>
      </c>
      <c r="G20" s="5">
        <v>15300787556</v>
      </c>
      <c r="H20" s="3">
        <v>15559065794</v>
      </c>
      <c r="I20" s="3">
        <v>15729186341</v>
      </c>
    </row>
    <row r="21" spans="1:9" x14ac:dyDescent="0.25">
      <c r="A21" s="18" t="s">
        <v>95</v>
      </c>
      <c r="B21" s="5">
        <v>6978629074</v>
      </c>
      <c r="C21" s="5">
        <v>6615772131</v>
      </c>
      <c r="D21" s="5">
        <v>8543937753</v>
      </c>
      <c r="E21" s="5">
        <v>11903557505</v>
      </c>
      <c r="F21" s="5">
        <v>10129353210</v>
      </c>
      <c r="G21" s="5">
        <v>12129657174</v>
      </c>
      <c r="H21" s="3">
        <v>11415421970</v>
      </c>
      <c r="I21" s="3">
        <v>12064539464</v>
      </c>
    </row>
    <row r="22" spans="1:9" x14ac:dyDescent="0.25">
      <c r="A22" s="18" t="s">
        <v>96</v>
      </c>
      <c r="B22" s="2"/>
    </row>
    <row r="23" spans="1:9" x14ac:dyDescent="0.25">
      <c r="A23" s="2"/>
      <c r="B23" s="5">
        <f>B22+B21+B20+B17+B14+B13+B10+B7</f>
        <v>825434966938</v>
      </c>
      <c r="C23" s="5">
        <f t="shared" ref="C23:I23" si="4">C22+C21+C20+C17+C14+C13+C10+C7</f>
        <v>850396727650</v>
      </c>
      <c r="D23" s="5">
        <f t="shared" si="4"/>
        <v>915492535100</v>
      </c>
      <c r="E23" s="5">
        <f t="shared" si="4"/>
        <v>953378285361</v>
      </c>
      <c r="F23" s="5">
        <f t="shared" si="4"/>
        <v>956548453274</v>
      </c>
      <c r="G23" s="5">
        <f t="shared" si="4"/>
        <v>1033184681087</v>
      </c>
      <c r="H23" s="5">
        <f t="shared" si="4"/>
        <v>1059366380764</v>
      </c>
      <c r="I23" s="5">
        <f t="shared" si="4"/>
        <v>1093187928976</v>
      </c>
    </row>
    <row r="24" spans="1:9" x14ac:dyDescent="0.25">
      <c r="A24" s="17" t="s">
        <v>10</v>
      </c>
    </row>
    <row r="25" spans="1:9" x14ac:dyDescent="0.25">
      <c r="A25" s="19" t="s">
        <v>11</v>
      </c>
    </row>
    <row r="26" spans="1:9" x14ac:dyDescent="0.25">
      <c r="A26" s="19" t="s">
        <v>97</v>
      </c>
      <c r="B26" s="2">
        <v>20592354650</v>
      </c>
      <c r="C26" s="5">
        <v>22624000000</v>
      </c>
      <c r="D26" s="5">
        <v>34196779798</v>
      </c>
      <c r="E26" s="5">
        <v>44353776650</v>
      </c>
      <c r="F26" s="5">
        <v>28181875000</v>
      </c>
      <c r="G26" s="5">
        <v>52247816281</v>
      </c>
      <c r="H26" s="5">
        <v>45180000000</v>
      </c>
      <c r="I26" s="5">
        <v>41008600000</v>
      </c>
    </row>
    <row r="27" spans="1:9" x14ac:dyDescent="0.25">
      <c r="A27" s="20" t="s">
        <v>98</v>
      </c>
      <c r="B27" s="5">
        <f t="shared" ref="B27:G27" si="5">SUM(B28:B32)</f>
        <v>704015810211</v>
      </c>
      <c r="C27" s="5">
        <f t="shared" si="5"/>
        <v>716556769869</v>
      </c>
      <c r="D27" s="5">
        <f t="shared" si="5"/>
        <v>764446013555</v>
      </c>
      <c r="E27" s="5">
        <f t="shared" si="5"/>
        <v>790374663642</v>
      </c>
      <c r="F27" s="5">
        <f t="shared" si="5"/>
        <v>804908164224</v>
      </c>
      <c r="G27" s="5">
        <f t="shared" si="5"/>
        <v>837159189720</v>
      </c>
      <c r="H27" s="5">
        <f>SUM(H28:H32)</f>
        <v>867570086523</v>
      </c>
      <c r="I27" s="5">
        <f>SUM(I28:I32)</f>
        <v>901180732759</v>
      </c>
    </row>
    <row r="28" spans="1:9" x14ac:dyDescent="0.25">
      <c r="A28" t="s">
        <v>12</v>
      </c>
      <c r="B28" s="3">
        <v>241464699276</v>
      </c>
      <c r="C28" s="3">
        <v>249565879226</v>
      </c>
      <c r="D28" s="3">
        <v>257621621725</v>
      </c>
      <c r="E28" s="3">
        <v>264631661569</v>
      </c>
      <c r="F28" s="3">
        <v>271097118733</v>
      </c>
      <c r="G28" s="3">
        <v>278467199446</v>
      </c>
      <c r="H28" s="3">
        <v>289337080267</v>
      </c>
      <c r="I28" s="3">
        <v>297884490947</v>
      </c>
    </row>
    <row r="29" spans="1:9" x14ac:dyDescent="0.25">
      <c r="A29" t="s">
        <v>13</v>
      </c>
      <c r="B29" s="3">
        <v>209324910310</v>
      </c>
      <c r="C29" s="3">
        <v>220337045330</v>
      </c>
      <c r="D29" s="3">
        <v>247383702810</v>
      </c>
      <c r="E29" s="3">
        <v>259037987368</v>
      </c>
      <c r="F29" s="3">
        <v>268770402989</v>
      </c>
      <c r="G29" s="3">
        <v>287737310005</v>
      </c>
      <c r="H29" s="3">
        <v>299612022152</v>
      </c>
      <c r="I29" s="3">
        <v>319337716119</v>
      </c>
    </row>
    <row r="30" spans="1:9" x14ac:dyDescent="0.25">
      <c r="A30" t="s">
        <v>14</v>
      </c>
      <c r="B30" s="3">
        <v>178791288608</v>
      </c>
      <c r="C30" s="3">
        <v>171981144530</v>
      </c>
      <c r="D30" s="3">
        <v>178589816610</v>
      </c>
      <c r="E30" s="3">
        <v>183650070629</v>
      </c>
      <c r="F30" s="3">
        <v>186225284260</v>
      </c>
      <c r="G30" s="3">
        <v>190368829460</v>
      </c>
      <c r="H30" s="3">
        <v>194764090295</v>
      </c>
      <c r="I30" s="3">
        <v>201217168752</v>
      </c>
    </row>
    <row r="31" spans="1:9" x14ac:dyDescent="0.25">
      <c r="A31" t="s">
        <v>15</v>
      </c>
      <c r="B31" s="3">
        <v>70223664907</v>
      </c>
      <c r="C31" s="3">
        <v>70961919227</v>
      </c>
      <c r="D31" s="3">
        <v>76728049832</v>
      </c>
      <c r="E31" s="3">
        <v>76927700195</v>
      </c>
      <c r="F31" s="3">
        <v>74188004019</v>
      </c>
      <c r="G31" s="3">
        <v>76134316238</v>
      </c>
      <c r="H31" s="3">
        <v>78263107515</v>
      </c>
      <c r="I31" s="3">
        <v>78858847628</v>
      </c>
    </row>
    <row r="32" spans="1:9" x14ac:dyDescent="0.25">
      <c r="A32" t="s">
        <v>16</v>
      </c>
      <c r="B32" s="3">
        <v>4211247110</v>
      </c>
      <c r="C32" s="3">
        <v>3710781556</v>
      </c>
      <c r="D32" s="3">
        <v>4122822578</v>
      </c>
      <c r="E32" s="3">
        <v>6127243881</v>
      </c>
      <c r="F32" s="3">
        <v>4627354223</v>
      </c>
      <c r="G32" s="3">
        <v>4451534571</v>
      </c>
      <c r="H32" s="3">
        <v>5593786294</v>
      </c>
      <c r="I32" s="3">
        <v>3882509313</v>
      </c>
    </row>
    <row r="33" spans="1:9" x14ac:dyDescent="0.25">
      <c r="A33" s="2" t="s">
        <v>73</v>
      </c>
      <c r="B33" s="5">
        <f t="shared" ref="B33:E33" si="6">SUM(B34:B35)</f>
        <v>3000000000</v>
      </c>
      <c r="C33" s="5">
        <f t="shared" si="6"/>
        <v>8000000000</v>
      </c>
      <c r="D33" s="5">
        <f t="shared" si="6"/>
        <v>8000000000</v>
      </c>
      <c r="E33" s="5">
        <f t="shared" si="6"/>
        <v>8000000000</v>
      </c>
      <c r="F33" s="5">
        <f>SUM(F34:F35)</f>
        <v>8000000000</v>
      </c>
      <c r="G33" s="5">
        <f t="shared" ref="G33:I33" si="7">SUM(G34:G35)</f>
        <v>15000000000</v>
      </c>
      <c r="H33" s="5">
        <f t="shared" si="7"/>
        <v>15000000000</v>
      </c>
      <c r="I33" s="5">
        <f t="shared" si="7"/>
        <v>15000000000</v>
      </c>
    </row>
    <row r="34" spans="1:9" x14ac:dyDescent="0.25">
      <c r="A34" s="7" t="s">
        <v>17</v>
      </c>
      <c r="B34" s="3">
        <v>3000000000</v>
      </c>
      <c r="C34" s="3">
        <v>3000000000</v>
      </c>
      <c r="D34" s="3">
        <v>3000000000</v>
      </c>
      <c r="E34" s="3">
        <v>3000000000</v>
      </c>
      <c r="F34" s="3">
        <v>3000000000</v>
      </c>
      <c r="G34" s="3">
        <v>3000000000</v>
      </c>
      <c r="H34" s="3">
        <v>3000000000</v>
      </c>
      <c r="I34" s="3">
        <v>3000000000</v>
      </c>
    </row>
    <row r="35" spans="1:9" x14ac:dyDescent="0.25">
      <c r="A35" s="7" t="s">
        <v>74</v>
      </c>
      <c r="B35" s="3"/>
      <c r="C35" s="3">
        <v>5000000000</v>
      </c>
      <c r="D35" s="3">
        <v>5000000000</v>
      </c>
      <c r="E35" s="3">
        <v>5000000000</v>
      </c>
      <c r="F35" s="3">
        <v>5000000000</v>
      </c>
      <c r="G35" s="3">
        <v>12000000000</v>
      </c>
      <c r="H35" s="3">
        <v>12000000000</v>
      </c>
      <c r="I35" s="3">
        <v>12000000000</v>
      </c>
    </row>
    <row r="36" spans="1:9" x14ac:dyDescent="0.25">
      <c r="A36" s="19" t="s">
        <v>99</v>
      </c>
      <c r="B36" s="5">
        <v>47425838825</v>
      </c>
      <c r="C36" s="5">
        <v>52343870879</v>
      </c>
      <c r="D36" s="5">
        <v>55847787331</v>
      </c>
      <c r="E36" s="5">
        <v>56840224451</v>
      </c>
      <c r="F36" s="5">
        <v>61197547045</v>
      </c>
      <c r="G36" s="3">
        <v>70977700512</v>
      </c>
      <c r="H36" s="3">
        <v>72734355434</v>
      </c>
      <c r="I36" s="3">
        <v>76897295064</v>
      </c>
    </row>
    <row r="37" spans="1:9" x14ac:dyDescent="0.25">
      <c r="A37" s="19" t="s">
        <v>100</v>
      </c>
      <c r="B37" s="5">
        <v>246282965</v>
      </c>
      <c r="C37" s="5">
        <v>246282967</v>
      </c>
      <c r="D37" s="5">
        <v>1756712042</v>
      </c>
      <c r="E37" s="5">
        <v>1619138094</v>
      </c>
      <c r="F37" s="5">
        <v>1656803702</v>
      </c>
      <c r="G37" s="3">
        <v>1659664287</v>
      </c>
      <c r="H37" s="3">
        <v>1683660124</v>
      </c>
      <c r="I37" s="3">
        <v>1674583103</v>
      </c>
    </row>
    <row r="38" spans="1:9" x14ac:dyDescent="0.25">
      <c r="A38" s="2"/>
      <c r="B38" s="5">
        <f t="shared" ref="B38:E38" si="8">B37+B36+B33+B27+B26</f>
        <v>775280286651</v>
      </c>
      <c r="C38" s="5">
        <f t="shared" si="8"/>
        <v>799770923715</v>
      </c>
      <c r="D38" s="5">
        <f t="shared" si="8"/>
        <v>864247292726</v>
      </c>
      <c r="E38" s="5">
        <f t="shared" si="8"/>
        <v>901187802837</v>
      </c>
      <c r="F38" s="5">
        <f>F37+F36+F33+F27+F26</f>
        <v>903944389971</v>
      </c>
      <c r="G38" s="5">
        <f t="shared" ref="G38:I38" si="9">G37+G36+G33+G27+G26</f>
        <v>977044370800</v>
      </c>
      <c r="H38" s="5">
        <f t="shared" si="9"/>
        <v>1002168102081</v>
      </c>
      <c r="I38" s="5">
        <f t="shared" si="9"/>
        <v>1035761210926</v>
      </c>
    </row>
    <row r="39" spans="1:9" x14ac:dyDescent="0.25">
      <c r="A39" s="2"/>
      <c r="B39" s="5"/>
      <c r="C39" s="5"/>
      <c r="D39" s="5"/>
      <c r="E39" s="5"/>
      <c r="F39" s="5"/>
    </row>
    <row r="40" spans="1:9" x14ac:dyDescent="0.25">
      <c r="A40" s="19" t="s">
        <v>101</v>
      </c>
      <c r="B40" s="5">
        <f t="shared" ref="B40:I40" si="10">SUM(B41:B45)</f>
        <v>50154680287</v>
      </c>
      <c r="C40" s="5">
        <f t="shared" si="10"/>
        <v>50625803935</v>
      </c>
      <c r="D40" s="5">
        <f t="shared" si="10"/>
        <v>51245242374</v>
      </c>
      <c r="E40" s="5">
        <f t="shared" si="10"/>
        <v>52190482524</v>
      </c>
      <c r="F40" s="5">
        <f t="shared" si="10"/>
        <v>52604063304</v>
      </c>
      <c r="G40" s="5">
        <f t="shared" si="10"/>
        <v>56140310286</v>
      </c>
      <c r="H40" s="5">
        <f t="shared" si="10"/>
        <v>57198278683</v>
      </c>
      <c r="I40" s="5">
        <f t="shared" si="10"/>
        <v>57426718050</v>
      </c>
    </row>
    <row r="41" spans="1:9" x14ac:dyDescent="0.25">
      <c r="A41" t="s">
        <v>18</v>
      </c>
      <c r="B41" s="3">
        <v>16099906680</v>
      </c>
      <c r="C41" s="3">
        <v>16099906680</v>
      </c>
      <c r="D41" s="3">
        <v>16099906680</v>
      </c>
      <c r="E41" s="3">
        <v>16099906680</v>
      </c>
      <c r="F41" s="3">
        <v>16099906680</v>
      </c>
      <c r="G41" s="3">
        <v>16099906680</v>
      </c>
      <c r="H41" s="3">
        <v>16099906680</v>
      </c>
      <c r="I41" s="3">
        <v>16099906680</v>
      </c>
    </row>
    <row r="42" spans="1:9" x14ac:dyDescent="0.25">
      <c r="A42" t="s">
        <v>19</v>
      </c>
      <c r="B42" s="3">
        <v>16099906680</v>
      </c>
      <c r="C42" s="3">
        <v>16099906680</v>
      </c>
      <c r="D42" s="3">
        <v>16735466258</v>
      </c>
      <c r="E42" s="3">
        <v>16735466258</v>
      </c>
      <c r="F42" s="3">
        <v>16735466258</v>
      </c>
      <c r="G42" s="3">
        <v>17735466258</v>
      </c>
      <c r="H42" s="3">
        <v>17735466258</v>
      </c>
      <c r="I42" s="3">
        <v>17735466258</v>
      </c>
    </row>
    <row r="43" spans="1:9" x14ac:dyDescent="0.25">
      <c r="A43" t="s">
        <v>20</v>
      </c>
      <c r="B43" s="3">
        <v>14941504195</v>
      </c>
      <c r="C43" s="3">
        <v>14928504194</v>
      </c>
      <c r="D43" s="3">
        <v>15860777710</v>
      </c>
      <c r="E43" s="3">
        <v>15933750908</v>
      </c>
      <c r="F43" s="3">
        <v>15926287553</v>
      </c>
      <c r="G43" s="3">
        <v>19435596413</v>
      </c>
      <c r="H43" s="3">
        <v>19448290501</v>
      </c>
      <c r="I43" s="3">
        <v>19424756102</v>
      </c>
    </row>
    <row r="44" spans="1:9" x14ac:dyDescent="0.25">
      <c r="A44" t="s">
        <v>21</v>
      </c>
      <c r="B44" s="3">
        <v>3013120630</v>
      </c>
      <c r="C44" s="3">
        <v>3497239166</v>
      </c>
      <c r="D44" s="3">
        <v>2548869010</v>
      </c>
      <c r="E44" s="3">
        <v>3421132809</v>
      </c>
      <c r="F44" s="3">
        <v>3842172766</v>
      </c>
      <c r="G44" s="3">
        <v>2869085363</v>
      </c>
      <c r="H44" s="3">
        <v>3914357891</v>
      </c>
      <c r="I44" s="3">
        <v>4166337401</v>
      </c>
    </row>
    <row r="45" spans="1:9" x14ac:dyDescent="0.25">
      <c r="A45" s="19" t="s">
        <v>22</v>
      </c>
      <c r="B45" s="3">
        <v>242102</v>
      </c>
      <c r="C45" s="3">
        <v>247215</v>
      </c>
      <c r="D45" s="3">
        <v>222716</v>
      </c>
      <c r="E45" s="3">
        <v>225869</v>
      </c>
      <c r="F45" s="3">
        <v>230047</v>
      </c>
      <c r="G45" s="3">
        <v>255572</v>
      </c>
      <c r="H45" s="3">
        <v>257353</v>
      </c>
      <c r="I45" s="3">
        <v>251609</v>
      </c>
    </row>
    <row r="46" spans="1:9" x14ac:dyDescent="0.25">
      <c r="A46" s="2"/>
      <c r="B46" s="5">
        <f t="shared" ref="B46:E46" si="11">B40+B38</f>
        <v>825434966938</v>
      </c>
      <c r="C46" s="5">
        <f t="shared" si="11"/>
        <v>850396727650</v>
      </c>
      <c r="D46" s="5">
        <f t="shared" si="11"/>
        <v>915492535100</v>
      </c>
      <c r="E46" s="5">
        <f t="shared" si="11"/>
        <v>953378285361</v>
      </c>
      <c r="F46" s="5">
        <f>F40+F38-1</f>
        <v>956548453274</v>
      </c>
      <c r="G46" s="5">
        <f>G40+G38+1</f>
        <v>1033184681087</v>
      </c>
      <c r="H46" s="5">
        <f t="shared" ref="H46:I46" si="12">H40+H38-1</f>
        <v>1059366380763</v>
      </c>
      <c r="I46" s="5">
        <f t="shared" si="12"/>
        <v>1093187928975</v>
      </c>
    </row>
    <row r="47" spans="1:9" x14ac:dyDescent="0.25">
      <c r="B47" s="3"/>
      <c r="C47" s="3"/>
      <c r="D47" s="3"/>
      <c r="E47" s="3"/>
      <c r="F47" s="3"/>
    </row>
    <row r="48" spans="1:9" x14ac:dyDescent="0.25">
      <c r="A48" s="21" t="s">
        <v>102</v>
      </c>
      <c r="B48" s="16">
        <f>B40/(B41/10)</f>
        <v>31.152155899949602</v>
      </c>
      <c r="C48" s="16">
        <f>C40/(C41/10)</f>
        <v>31.444780979935469</v>
      </c>
      <c r="D48" s="16">
        <f>D40/(D41/10)</f>
        <v>31.829527582081614</v>
      </c>
      <c r="E48" s="16">
        <f>E40/(E41/10)</f>
        <v>32.416636668356141</v>
      </c>
      <c r="F48" s="16">
        <f>F40/(F41/10)</f>
        <v>32.673520629375474</v>
      </c>
      <c r="G48" s="16">
        <f t="shared" ref="G48:I48" si="13">G40/(G41/10)</f>
        <v>34.869960057433076</v>
      </c>
      <c r="H48" s="16">
        <f t="shared" si="13"/>
        <v>35.52708709427128</v>
      </c>
      <c r="I48" s="16">
        <f t="shared" si="13"/>
        <v>35.668975722286611</v>
      </c>
    </row>
    <row r="49" spans="1:9" x14ac:dyDescent="0.25">
      <c r="A49" s="21" t="s">
        <v>103</v>
      </c>
      <c r="B49" s="5">
        <f>B41/10</f>
        <v>1609990668</v>
      </c>
      <c r="C49" s="5">
        <f t="shared" ref="C49:I49" si="14">C41/10</f>
        <v>1609990668</v>
      </c>
      <c r="D49" s="5">
        <f t="shared" si="14"/>
        <v>1609990668</v>
      </c>
      <c r="E49" s="5">
        <f t="shared" si="14"/>
        <v>1609990668</v>
      </c>
      <c r="F49" s="5">
        <f t="shared" si="14"/>
        <v>1609990668</v>
      </c>
      <c r="G49" s="5">
        <f t="shared" si="14"/>
        <v>1609990668</v>
      </c>
      <c r="H49" s="5">
        <f t="shared" si="14"/>
        <v>1609990668</v>
      </c>
      <c r="I49" s="5">
        <f t="shared" si="14"/>
        <v>1609990668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pane xSplit="1" ySplit="5" topLeftCell="H27" activePane="bottomRight" state="frozen"/>
      <selection pane="topRight" activeCell="B1" sqref="B1"/>
      <selection pane="bottomLeft" activeCell="A6" sqref="A6"/>
      <selection pane="bottomRight" activeCell="A35" sqref="A35"/>
    </sheetView>
  </sheetViews>
  <sheetFormatPr defaultRowHeight="15" x14ac:dyDescent="0.25"/>
  <cols>
    <col min="1" max="1" width="40.140625" customWidth="1"/>
    <col min="2" max="2" width="15.42578125" customWidth="1"/>
    <col min="3" max="3" width="16" customWidth="1"/>
    <col min="4" max="4" width="15.140625" customWidth="1"/>
    <col min="5" max="6" width="14.5703125" bestFit="1" customWidth="1"/>
    <col min="7" max="7" width="14.28515625" customWidth="1"/>
    <col min="8" max="8" width="13.85546875" customWidth="1"/>
    <col min="9" max="9" width="16.5703125" customWidth="1"/>
  </cols>
  <sheetData>
    <row r="1" spans="1:9" s="2" customFormat="1" x14ac:dyDescent="0.25">
      <c r="A1" s="2" t="s">
        <v>129</v>
      </c>
    </row>
    <row r="2" spans="1:9" s="2" customFormat="1" x14ac:dyDescent="0.25">
      <c r="A2" s="2" t="s">
        <v>127</v>
      </c>
    </row>
    <row r="3" spans="1:9" x14ac:dyDescent="0.25">
      <c r="A3" t="s">
        <v>84</v>
      </c>
    </row>
    <row r="4" spans="1:9" x14ac:dyDescent="0.25">
      <c r="B4" s="12" t="s">
        <v>80</v>
      </c>
      <c r="C4" s="12" t="s">
        <v>79</v>
      </c>
      <c r="D4" s="12" t="s">
        <v>81</v>
      </c>
      <c r="E4" s="12" t="s">
        <v>80</v>
      </c>
      <c r="F4" s="12" t="s">
        <v>79</v>
      </c>
      <c r="G4" s="12" t="s">
        <v>81</v>
      </c>
      <c r="H4" s="12" t="s">
        <v>80</v>
      </c>
      <c r="I4" s="12" t="s">
        <v>79</v>
      </c>
    </row>
    <row r="5" spans="1:9" x14ac:dyDescent="0.25">
      <c r="B5" s="15">
        <v>42916</v>
      </c>
      <c r="C5" s="15">
        <v>43008</v>
      </c>
      <c r="D5" s="15">
        <v>43190</v>
      </c>
      <c r="E5" s="15">
        <v>43281</v>
      </c>
      <c r="F5" s="15">
        <v>43373</v>
      </c>
      <c r="G5" s="23">
        <v>43555</v>
      </c>
      <c r="H5" s="23">
        <v>43646</v>
      </c>
      <c r="I5" s="23">
        <v>43738</v>
      </c>
    </row>
    <row r="6" spans="1:9" x14ac:dyDescent="0.25">
      <c r="A6" s="21" t="s">
        <v>104</v>
      </c>
      <c r="B6" s="2"/>
    </row>
    <row r="7" spans="1:9" x14ac:dyDescent="0.25">
      <c r="A7" s="19" t="s">
        <v>105</v>
      </c>
      <c r="B7" s="5">
        <f>B8-B9</f>
        <v>12480833852</v>
      </c>
      <c r="C7" s="5">
        <f>C8-C9</f>
        <v>19124702269</v>
      </c>
      <c r="D7" s="5">
        <f>D8-D9</f>
        <v>6639038441</v>
      </c>
      <c r="E7" s="5">
        <f>E8-E9</f>
        <v>13844597840</v>
      </c>
      <c r="F7" s="5">
        <f>F8-F9</f>
        <v>22088849325</v>
      </c>
      <c r="G7" s="5">
        <f t="shared" ref="G7:I7" si="0">G8-G9</f>
        <v>7533596980</v>
      </c>
      <c r="H7" s="5">
        <f t="shared" si="0"/>
        <v>15226138435</v>
      </c>
      <c r="I7" s="5">
        <f t="shared" si="0"/>
        <v>23242070979</v>
      </c>
    </row>
    <row r="8" spans="1:9" x14ac:dyDescent="0.25">
      <c r="A8" t="s">
        <v>23</v>
      </c>
      <c r="B8" s="3">
        <v>27590769544</v>
      </c>
      <c r="C8" s="6">
        <v>41987057894</v>
      </c>
      <c r="D8" s="6">
        <v>15531007510</v>
      </c>
      <c r="E8" s="6">
        <v>32411450201</v>
      </c>
      <c r="F8" s="6">
        <v>49553843808</v>
      </c>
      <c r="G8" s="6">
        <v>17449305523</v>
      </c>
      <c r="H8" s="6">
        <v>35580224873</v>
      </c>
      <c r="I8" s="6">
        <v>54517704784</v>
      </c>
    </row>
    <row r="9" spans="1:9" x14ac:dyDescent="0.25">
      <c r="A9" t="s">
        <v>24</v>
      </c>
      <c r="B9" s="3">
        <v>15109935692</v>
      </c>
      <c r="C9" s="3">
        <v>22862355625</v>
      </c>
      <c r="D9" s="3">
        <v>8891969069</v>
      </c>
      <c r="E9" s="3">
        <v>18566852361</v>
      </c>
      <c r="F9" s="3">
        <v>27464994483</v>
      </c>
      <c r="G9" s="3">
        <v>9915708543</v>
      </c>
      <c r="H9" s="3">
        <v>20354086438</v>
      </c>
      <c r="I9" s="3">
        <v>31275633805</v>
      </c>
    </row>
    <row r="10" spans="1:9" x14ac:dyDescent="0.25">
      <c r="A10" t="s">
        <v>25</v>
      </c>
      <c r="B10" s="3">
        <v>584988520</v>
      </c>
      <c r="C10" s="6">
        <v>1043527993</v>
      </c>
      <c r="D10" s="6">
        <v>241271229</v>
      </c>
      <c r="E10" s="6">
        <v>834404761</v>
      </c>
      <c r="F10" s="6">
        <v>1491199004</v>
      </c>
      <c r="G10" s="6">
        <v>240971666</v>
      </c>
      <c r="H10" s="6">
        <v>724937911</v>
      </c>
      <c r="I10" s="6">
        <v>1252539426</v>
      </c>
    </row>
    <row r="11" spans="1:9" x14ac:dyDescent="0.25">
      <c r="A11" t="s">
        <v>26</v>
      </c>
      <c r="B11" s="3">
        <v>3068346748</v>
      </c>
      <c r="C11" s="3">
        <v>4673147430</v>
      </c>
      <c r="D11" s="3">
        <v>1304456517</v>
      </c>
      <c r="E11" s="3">
        <v>2632990077</v>
      </c>
      <c r="F11" s="3">
        <v>3920452041</v>
      </c>
      <c r="G11" s="6">
        <v>1801636403</v>
      </c>
      <c r="H11" s="6">
        <v>3200366305</v>
      </c>
      <c r="I11" s="6">
        <v>4512960645</v>
      </c>
    </row>
    <row r="12" spans="1:9" x14ac:dyDescent="0.25">
      <c r="A12" t="s">
        <v>27</v>
      </c>
      <c r="B12" s="3">
        <v>1475240961</v>
      </c>
      <c r="C12" s="3">
        <v>1526347850</v>
      </c>
      <c r="D12" s="3">
        <v>595115199</v>
      </c>
      <c r="E12" s="3">
        <v>1858533504</v>
      </c>
      <c r="F12" s="3">
        <v>1895356222</v>
      </c>
      <c r="G12" s="6">
        <v>912960313</v>
      </c>
      <c r="H12" s="6">
        <v>2503369403</v>
      </c>
      <c r="I12" s="6">
        <v>2825283406</v>
      </c>
    </row>
    <row r="13" spans="1:9" x14ac:dyDescent="0.25">
      <c r="A13" s="2"/>
      <c r="B13" s="5">
        <f>B7+B10+B11+B12</f>
        <v>17609410081</v>
      </c>
      <c r="C13" s="5">
        <f>C7+C10+C11+C12</f>
        <v>26367725542</v>
      </c>
      <c r="D13" s="5">
        <f>D7+D10+D11+D12</f>
        <v>8779881386</v>
      </c>
      <c r="E13" s="5">
        <f>E7+E10+E11+E12</f>
        <v>19170526182</v>
      </c>
      <c r="F13" s="5">
        <f>F7+F10+F11+F12</f>
        <v>29395856592</v>
      </c>
      <c r="G13" s="5">
        <f t="shared" ref="G13:I13" si="1">G7+G10+G11+G12</f>
        <v>10489165362</v>
      </c>
      <c r="H13" s="5">
        <f t="shared" si="1"/>
        <v>21654812054</v>
      </c>
      <c r="I13" s="5">
        <f t="shared" si="1"/>
        <v>31832854456</v>
      </c>
    </row>
    <row r="14" spans="1:9" x14ac:dyDescent="0.25">
      <c r="A14" s="21" t="s">
        <v>106</v>
      </c>
    </row>
    <row r="15" spans="1:9" x14ac:dyDescent="0.25">
      <c r="A15" t="s">
        <v>28</v>
      </c>
      <c r="B15" s="3">
        <v>5827678718</v>
      </c>
      <c r="C15" s="3">
        <v>8935788478</v>
      </c>
      <c r="D15" s="3">
        <v>2763832003</v>
      </c>
      <c r="E15" s="3">
        <v>6115906125</v>
      </c>
      <c r="F15" s="3">
        <v>9414094117</v>
      </c>
      <c r="G15" s="6">
        <v>3013383443</v>
      </c>
      <c r="H15" s="6">
        <v>6696387708</v>
      </c>
      <c r="I15" s="6">
        <v>10435292077</v>
      </c>
    </row>
    <row r="16" spans="1:9" x14ac:dyDescent="0.25">
      <c r="A16" t="s">
        <v>29</v>
      </c>
      <c r="B16" s="3">
        <v>609868331</v>
      </c>
      <c r="C16" s="3">
        <v>964052395</v>
      </c>
      <c r="D16" s="3">
        <v>307471718</v>
      </c>
      <c r="E16" s="3">
        <v>685754120</v>
      </c>
      <c r="F16" s="3">
        <v>1067094152</v>
      </c>
      <c r="G16" s="6">
        <v>319208194</v>
      </c>
      <c r="H16" s="6">
        <v>735028470</v>
      </c>
      <c r="I16" s="6">
        <v>1029920494</v>
      </c>
    </row>
    <row r="17" spans="1:9" x14ac:dyDescent="0.25">
      <c r="A17" t="s">
        <v>30</v>
      </c>
      <c r="B17" s="3">
        <v>8726334</v>
      </c>
      <c r="C17" s="3">
        <v>11673301</v>
      </c>
      <c r="D17" s="3">
        <v>2780000</v>
      </c>
      <c r="E17" s="3">
        <v>6094521</v>
      </c>
      <c r="F17" s="3">
        <v>11770416</v>
      </c>
      <c r="G17" s="6">
        <v>3174516</v>
      </c>
      <c r="H17" s="6">
        <v>10833661</v>
      </c>
      <c r="I17" s="6">
        <v>15280061</v>
      </c>
    </row>
    <row r="18" spans="1:9" x14ac:dyDescent="0.25">
      <c r="A18" t="s">
        <v>31</v>
      </c>
      <c r="B18" s="3">
        <v>48698682</v>
      </c>
      <c r="C18" s="3">
        <v>75736714</v>
      </c>
      <c r="D18" s="3">
        <v>23198020</v>
      </c>
      <c r="E18" s="3">
        <v>57319111</v>
      </c>
      <c r="F18" s="3">
        <v>84579519</v>
      </c>
      <c r="G18" s="6">
        <v>24754158</v>
      </c>
      <c r="H18" s="6">
        <v>48500042</v>
      </c>
      <c r="I18" s="6">
        <v>79280061</v>
      </c>
    </row>
    <row r="19" spans="1:9" x14ac:dyDescent="0.25">
      <c r="A19" t="s">
        <v>32</v>
      </c>
      <c r="B19" s="3">
        <v>91725142</v>
      </c>
      <c r="C19" s="3">
        <v>126148153</v>
      </c>
      <c r="D19" s="3">
        <v>26979685</v>
      </c>
      <c r="E19" s="3">
        <v>77032725</v>
      </c>
      <c r="F19" s="3">
        <v>115789132</v>
      </c>
      <c r="G19" s="6">
        <v>23073722</v>
      </c>
      <c r="H19" s="6">
        <v>65838161</v>
      </c>
      <c r="I19" s="6">
        <v>105066496</v>
      </c>
    </row>
    <row r="20" spans="1:9" x14ac:dyDescent="0.25">
      <c r="A20" t="s">
        <v>33</v>
      </c>
      <c r="B20" s="3">
        <v>5600645</v>
      </c>
      <c r="C20" s="3">
        <v>8400968</v>
      </c>
      <c r="D20" s="3">
        <v>2550000</v>
      </c>
      <c r="E20" s="3">
        <v>7720000</v>
      </c>
      <c r="F20" s="3">
        <v>11320000</v>
      </c>
      <c r="G20" s="6">
        <v>4000000</v>
      </c>
      <c r="H20" s="6">
        <v>7720000</v>
      </c>
      <c r="I20" s="6">
        <v>11320000</v>
      </c>
    </row>
    <row r="21" spans="1:9" x14ac:dyDescent="0.25">
      <c r="A21" t="s">
        <v>34</v>
      </c>
      <c r="B21" s="3">
        <v>5502410</v>
      </c>
      <c r="C21" s="3">
        <v>9264510</v>
      </c>
      <c r="D21" s="3">
        <v>859337</v>
      </c>
      <c r="E21" s="3">
        <v>4827201</v>
      </c>
      <c r="F21" s="3">
        <v>7772102</v>
      </c>
      <c r="G21" s="6">
        <v>2194052</v>
      </c>
      <c r="H21" s="6">
        <v>5831122</v>
      </c>
      <c r="I21" s="6">
        <v>8923274</v>
      </c>
    </row>
    <row r="22" spans="1:9" x14ac:dyDescent="0.25">
      <c r="A22" t="s">
        <v>35</v>
      </c>
      <c r="B22" s="3">
        <v>1073644</v>
      </c>
      <c r="C22" s="3">
        <v>1756186</v>
      </c>
      <c r="D22" s="3">
        <v>616394</v>
      </c>
      <c r="E22" s="3">
        <v>1231589</v>
      </c>
      <c r="F22" s="3">
        <v>1923833</v>
      </c>
      <c r="G22" s="6">
        <v>875940</v>
      </c>
      <c r="H22" s="6">
        <v>1919100</v>
      </c>
      <c r="I22" s="6">
        <v>2369120</v>
      </c>
    </row>
    <row r="23" spans="1:9" x14ac:dyDescent="0.25">
      <c r="A23" t="s">
        <v>36</v>
      </c>
      <c r="B23" s="3">
        <v>1295986</v>
      </c>
      <c r="C23" s="3">
        <v>1943975</v>
      </c>
      <c r="D23" s="3">
        <v>585489</v>
      </c>
      <c r="E23" s="3">
        <v>1289277</v>
      </c>
      <c r="F23" s="3">
        <v>2626777</v>
      </c>
      <c r="G23" s="6">
        <v>862500</v>
      </c>
      <c r="H23" s="6">
        <v>2175000</v>
      </c>
      <c r="I23" s="6">
        <v>3497500</v>
      </c>
    </row>
    <row r="24" spans="1:9" x14ac:dyDescent="0.25">
      <c r="A24" t="s">
        <v>82</v>
      </c>
      <c r="B24" s="3"/>
      <c r="C24" s="3"/>
      <c r="D24" s="3"/>
      <c r="E24" s="3">
        <v>678090</v>
      </c>
      <c r="F24" s="3"/>
      <c r="H24" s="6">
        <v>809051</v>
      </c>
    </row>
    <row r="25" spans="1:9" x14ac:dyDescent="0.25">
      <c r="A25" t="s">
        <v>37</v>
      </c>
      <c r="B25" s="3">
        <v>673727422</v>
      </c>
      <c r="C25" s="3">
        <v>1016324586</v>
      </c>
      <c r="D25" s="3">
        <v>328266569</v>
      </c>
      <c r="E25" s="3">
        <v>626302160</v>
      </c>
      <c r="F25" s="3">
        <v>747867936</v>
      </c>
      <c r="G25" s="6">
        <v>227172074</v>
      </c>
      <c r="H25" s="6">
        <v>474079041</v>
      </c>
      <c r="I25" s="6">
        <v>744131002</v>
      </c>
    </row>
    <row r="26" spans="1:9" x14ac:dyDescent="0.25">
      <c r="A26" t="s">
        <v>38</v>
      </c>
      <c r="B26" s="3">
        <v>259785573</v>
      </c>
      <c r="C26" s="3">
        <v>389678360</v>
      </c>
      <c r="D26" s="3">
        <v>148329452</v>
      </c>
      <c r="E26" s="3">
        <v>300779166</v>
      </c>
      <c r="F26" s="3">
        <v>451168749</v>
      </c>
      <c r="G26" s="6">
        <v>179797862</v>
      </c>
      <c r="H26" s="6">
        <v>359595725</v>
      </c>
      <c r="I26" s="6">
        <v>539393587</v>
      </c>
    </row>
    <row r="27" spans="1:9" x14ac:dyDescent="0.25">
      <c r="A27" t="s">
        <v>39</v>
      </c>
      <c r="B27" s="3">
        <v>1095995073</v>
      </c>
      <c r="C27" s="3">
        <v>1632431284</v>
      </c>
      <c r="D27" s="3">
        <v>572409502</v>
      </c>
      <c r="E27" s="3">
        <v>1147846500</v>
      </c>
      <c r="F27" s="3">
        <v>1748782668</v>
      </c>
      <c r="G27" s="6">
        <v>740026005</v>
      </c>
      <c r="H27" s="6">
        <v>1506894952</v>
      </c>
      <c r="I27" s="6">
        <v>2103774003</v>
      </c>
    </row>
    <row r="28" spans="1:9" x14ac:dyDescent="0.25">
      <c r="A28" s="2"/>
      <c r="B28" s="5">
        <f t="shared" ref="B28:I28" si="2">SUM(B15:B27)</f>
        <v>8629677960</v>
      </c>
      <c r="C28" s="5">
        <f t="shared" si="2"/>
        <v>13173198910</v>
      </c>
      <c r="D28" s="5">
        <f>SUM(D15:D27)</f>
        <v>4177878169</v>
      </c>
      <c r="E28" s="5">
        <f t="shared" si="2"/>
        <v>9032780585</v>
      </c>
      <c r="F28" s="5">
        <f t="shared" si="2"/>
        <v>13664789401</v>
      </c>
      <c r="G28" s="5">
        <f t="shared" si="2"/>
        <v>4538522466</v>
      </c>
      <c r="H28" s="5">
        <f t="shared" si="2"/>
        <v>9915612033</v>
      </c>
      <c r="I28" s="5">
        <f t="shared" si="2"/>
        <v>15078247675</v>
      </c>
    </row>
    <row r="29" spans="1:9" x14ac:dyDescent="0.25">
      <c r="A29" s="21" t="s">
        <v>107</v>
      </c>
      <c r="B29" s="5">
        <f>B13-B28</f>
        <v>8979732121</v>
      </c>
      <c r="C29" s="5">
        <f t="shared" ref="C29:I29" si="3">C13-C28</f>
        <v>13194526632</v>
      </c>
      <c r="D29" s="5">
        <f t="shared" si="3"/>
        <v>4602003217</v>
      </c>
      <c r="E29" s="5">
        <f>E13-E28</f>
        <v>10137745597</v>
      </c>
      <c r="F29" s="5">
        <f t="shared" si="3"/>
        <v>15731067191</v>
      </c>
      <c r="G29" s="5">
        <f t="shared" si="3"/>
        <v>5950642896</v>
      </c>
      <c r="H29" s="5">
        <f t="shared" si="3"/>
        <v>11739200021</v>
      </c>
      <c r="I29" s="5">
        <f t="shared" si="3"/>
        <v>16754606781</v>
      </c>
    </row>
    <row r="30" spans="1:9" x14ac:dyDescent="0.25">
      <c r="A30" s="22" t="s">
        <v>108</v>
      </c>
      <c r="B30" s="5"/>
      <c r="C30" s="5"/>
      <c r="D30" s="5"/>
      <c r="E30" s="5"/>
      <c r="F30" s="5"/>
    </row>
    <row r="31" spans="1:9" x14ac:dyDescent="0.25">
      <c r="A31" t="s">
        <v>40</v>
      </c>
      <c r="B31" s="3">
        <v>2567950000</v>
      </c>
      <c r="C31" s="3">
        <v>4526075000</v>
      </c>
      <c r="D31" s="3">
        <v>1976620000</v>
      </c>
      <c r="E31" s="3">
        <v>2763370000</v>
      </c>
      <c r="F31" s="3">
        <v>5811080000</v>
      </c>
      <c r="G31" s="3">
        <v>2984010000</v>
      </c>
      <c r="H31" s="3">
        <v>4029160000</v>
      </c>
      <c r="I31" s="3">
        <v>6402510000</v>
      </c>
    </row>
    <row r="32" spans="1:9" x14ac:dyDescent="0.25">
      <c r="A32" t="s">
        <v>41</v>
      </c>
      <c r="B32" s="3">
        <v>-39199368</v>
      </c>
      <c r="C32" s="3">
        <v>37119147</v>
      </c>
      <c r="D32" s="3">
        <v>252839639</v>
      </c>
      <c r="E32" s="3">
        <v>456864357</v>
      </c>
      <c r="F32" s="3">
        <v>423204926</v>
      </c>
      <c r="G32" s="3">
        <v>52685650</v>
      </c>
      <c r="H32" s="3">
        <v>-110234922</v>
      </c>
      <c r="I32" s="3">
        <v>260133455</v>
      </c>
    </row>
    <row r="33" spans="1:10" x14ac:dyDescent="0.25">
      <c r="A33" t="s">
        <v>42</v>
      </c>
      <c r="B33" s="3">
        <v>464756</v>
      </c>
      <c r="C33" s="3"/>
      <c r="D33" s="3">
        <v>-2437293</v>
      </c>
      <c r="E33" s="3">
        <v>2168743</v>
      </c>
      <c r="F33" s="3">
        <v>35784564</v>
      </c>
      <c r="G33" s="3">
        <v>-7076159</v>
      </c>
      <c r="H33" s="3">
        <v>3399704</v>
      </c>
      <c r="I33" s="3">
        <v>24682455</v>
      </c>
    </row>
    <row r="34" spans="1:10" x14ac:dyDescent="0.25">
      <c r="A34" s="2"/>
      <c r="B34" s="5">
        <f t="shared" ref="B34:I34" si="4">SUM(B31:B33)</f>
        <v>2529215388</v>
      </c>
      <c r="C34" s="5">
        <f t="shared" si="4"/>
        <v>4563194147</v>
      </c>
      <c r="D34" s="5">
        <f>SUM(D31:D33)</f>
        <v>2227022346</v>
      </c>
      <c r="E34" s="5">
        <f>SUM(E31:E33)</f>
        <v>3222403100</v>
      </c>
      <c r="F34" s="5">
        <f t="shared" si="4"/>
        <v>6270069490</v>
      </c>
      <c r="G34" s="5">
        <f t="shared" si="4"/>
        <v>3029619491</v>
      </c>
      <c r="H34" s="5">
        <f t="shared" si="4"/>
        <v>3922324782</v>
      </c>
      <c r="I34" s="5">
        <f t="shared" si="4"/>
        <v>6687325910</v>
      </c>
    </row>
    <row r="35" spans="1:10" x14ac:dyDescent="0.25">
      <c r="A35" s="21" t="s">
        <v>109</v>
      </c>
      <c r="B35" s="5">
        <f t="shared" ref="B35:H35" si="5">B29-B34</f>
        <v>6450516733</v>
      </c>
      <c r="C35" s="5">
        <f t="shared" si="5"/>
        <v>8631332485</v>
      </c>
      <c r="D35" s="5">
        <f>D29-D34</f>
        <v>2374980871</v>
      </c>
      <c r="E35" s="5">
        <f>E29-E34</f>
        <v>6915342497</v>
      </c>
      <c r="F35" s="5">
        <f t="shared" si="5"/>
        <v>9460997701</v>
      </c>
      <c r="G35" s="5">
        <f t="shared" si="5"/>
        <v>2921023405</v>
      </c>
      <c r="H35" s="5">
        <f t="shared" si="5"/>
        <v>7816875239</v>
      </c>
      <c r="I35" s="5">
        <f>I29-I34</f>
        <v>10067280871</v>
      </c>
    </row>
    <row r="36" spans="1:10" x14ac:dyDescent="0.25">
      <c r="A36" s="22" t="s">
        <v>110</v>
      </c>
      <c r="B36" s="5">
        <f t="shared" ref="B36" si="6">SUM(B37:B38)</f>
        <v>3544660709</v>
      </c>
      <c r="C36" s="5">
        <f>SUM(C37:C38)</f>
        <v>5241352813</v>
      </c>
      <c r="D36" s="5">
        <f t="shared" ref="D36:E36" si="7">SUM(D37:D38)</f>
        <v>1803086312</v>
      </c>
      <c r="E36" s="5">
        <f t="shared" si="7"/>
        <v>3885852646</v>
      </c>
      <c r="F36" s="5">
        <f t="shared" ref="F36:I36" si="8">SUM(F37:F38)</f>
        <v>6019071322</v>
      </c>
      <c r="G36" s="5">
        <f t="shared" si="8"/>
        <v>2273298998</v>
      </c>
      <c r="H36" s="5">
        <f t="shared" si="8"/>
        <v>4517122193</v>
      </c>
      <c r="I36" s="5">
        <f t="shared" si="8"/>
        <v>6534820329</v>
      </c>
    </row>
    <row r="37" spans="1:10" x14ac:dyDescent="0.25">
      <c r="A37" t="s">
        <v>43</v>
      </c>
      <c r="B37" s="3">
        <v>3544598408</v>
      </c>
      <c r="C37" s="3">
        <v>5241290512</v>
      </c>
      <c r="D37" s="3">
        <v>1845777294</v>
      </c>
      <c r="E37" s="3">
        <v>3965810050</v>
      </c>
      <c r="F37" s="3">
        <v>6059306867</v>
      </c>
      <c r="G37" s="3">
        <v>2287155091</v>
      </c>
      <c r="H37" s="3">
        <v>4507404021</v>
      </c>
      <c r="I37" s="3">
        <v>6526743792</v>
      </c>
    </row>
    <row r="38" spans="1:10" x14ac:dyDescent="0.25">
      <c r="A38" t="s">
        <v>44</v>
      </c>
      <c r="B38" s="3">
        <v>62301</v>
      </c>
      <c r="C38" s="3">
        <v>62301</v>
      </c>
      <c r="D38">
        <v>-42690982</v>
      </c>
      <c r="E38" s="3">
        <v>-79957404</v>
      </c>
      <c r="F38" s="3">
        <v>-40235545</v>
      </c>
      <c r="G38" s="3">
        <v>-13856093</v>
      </c>
      <c r="H38" s="3">
        <v>9718172</v>
      </c>
      <c r="I38" s="3">
        <v>8076537</v>
      </c>
    </row>
    <row r="39" spans="1:10" x14ac:dyDescent="0.25">
      <c r="A39" s="21" t="s">
        <v>111</v>
      </c>
      <c r="B39" s="5">
        <f t="shared" ref="B39:H39" si="9">B35-B36</f>
        <v>2905856024</v>
      </c>
      <c r="C39" s="5">
        <f>C35-C36+1</f>
        <v>3389979673</v>
      </c>
      <c r="D39" s="5">
        <f t="shared" si="9"/>
        <v>571894559</v>
      </c>
      <c r="E39" s="5">
        <f t="shared" si="9"/>
        <v>3029489851</v>
      </c>
      <c r="F39" s="5">
        <f t="shared" si="9"/>
        <v>3441926379</v>
      </c>
      <c r="G39" s="5">
        <f t="shared" si="9"/>
        <v>647724407</v>
      </c>
      <c r="H39" s="5">
        <f t="shared" si="9"/>
        <v>3299753046</v>
      </c>
      <c r="I39" s="5">
        <f>I35-I36</f>
        <v>3532460542</v>
      </c>
      <c r="J39" s="5"/>
    </row>
    <row r="40" spans="1:10" x14ac:dyDescent="0.25">
      <c r="A40" s="22" t="s">
        <v>112</v>
      </c>
      <c r="B40" s="8">
        <f>B39/('1'!B41/10)</f>
        <v>1.8048899796480062</v>
      </c>
      <c r="C40" s="8">
        <f>C39/('1'!C41/10)</f>
        <v>2.1055896412189639</v>
      </c>
      <c r="D40" s="8">
        <f>D39/('1'!D41/10)</f>
        <v>0.35521607073066586</v>
      </c>
      <c r="E40" s="8">
        <f>E39/('1'!E41/10)</f>
        <v>1.8816816216477599</v>
      </c>
      <c r="F40" s="8">
        <f>F39/('1'!F41/10)</f>
        <v>2.1378548630196161</v>
      </c>
      <c r="G40" s="8">
        <f>G39/('1'!G41/10)</f>
        <v>0.40231562820462263</v>
      </c>
      <c r="H40" s="8">
        <f>H39/('1'!H41/10)</f>
        <v>2.0495479331560946</v>
      </c>
      <c r="I40" s="8">
        <f>I39/('1'!I41/10)</f>
        <v>2.1940875883387418</v>
      </c>
    </row>
    <row r="41" spans="1:10" x14ac:dyDescent="0.25">
      <c r="A41" s="22" t="s">
        <v>113</v>
      </c>
      <c r="B41" s="5">
        <f>'1'!B41/10</f>
        <v>1609990668</v>
      </c>
      <c r="C41" s="5">
        <f>'1'!C41/10</f>
        <v>1609990668</v>
      </c>
      <c r="D41" s="5">
        <f>'1'!D41/10</f>
        <v>1609990668</v>
      </c>
      <c r="E41" s="5">
        <f>'1'!E41/10</f>
        <v>1609990668</v>
      </c>
      <c r="F41" s="5">
        <f>'1'!F41/10</f>
        <v>1609990668</v>
      </c>
      <c r="G41" s="5">
        <f>'1'!G41/10</f>
        <v>1609990668</v>
      </c>
      <c r="H41" s="5">
        <f>'1'!H41/10</f>
        <v>1609990668</v>
      </c>
      <c r="I41" s="5">
        <f>'1'!I41/10</f>
        <v>1609990668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pane xSplit="1" ySplit="5" topLeftCell="I45" activePane="bottomRight" state="frozen"/>
      <selection pane="topRight" activeCell="B1" sqref="B1"/>
      <selection pane="bottomLeft" activeCell="A6" sqref="A6"/>
      <selection pane="bottomRight" activeCell="I53" sqref="I53"/>
    </sheetView>
  </sheetViews>
  <sheetFormatPr defaultRowHeight="15" x14ac:dyDescent="0.25"/>
  <cols>
    <col min="1" max="1" width="49.5703125" customWidth="1"/>
    <col min="2" max="2" width="14.85546875" bestFit="1" customWidth="1"/>
    <col min="3" max="3" width="15.7109375" customWidth="1"/>
    <col min="4" max="4" width="15.140625" customWidth="1"/>
    <col min="5" max="6" width="14.85546875" bestFit="1" customWidth="1"/>
    <col min="7" max="7" width="14.42578125" customWidth="1"/>
    <col min="8" max="8" width="16" customWidth="1"/>
    <col min="9" max="9" width="16.140625" customWidth="1"/>
  </cols>
  <sheetData>
    <row r="1" spans="1:9" s="2" customFormat="1" x14ac:dyDescent="0.25">
      <c r="A1" s="2" t="s">
        <v>129</v>
      </c>
    </row>
    <row r="2" spans="1:9" s="2" customFormat="1" x14ac:dyDescent="0.25">
      <c r="A2" s="2" t="s">
        <v>128</v>
      </c>
    </row>
    <row r="3" spans="1:9" x14ac:dyDescent="0.25">
      <c r="A3" t="s">
        <v>84</v>
      </c>
    </row>
    <row r="4" spans="1:9" x14ac:dyDescent="0.25">
      <c r="B4" s="12" t="s">
        <v>80</v>
      </c>
      <c r="C4" s="12" t="s">
        <v>79</v>
      </c>
      <c r="D4" s="12" t="s">
        <v>81</v>
      </c>
      <c r="E4" s="12" t="s">
        <v>80</v>
      </c>
      <c r="F4" s="12" t="s">
        <v>79</v>
      </c>
      <c r="G4" s="12" t="s">
        <v>81</v>
      </c>
      <c r="H4" s="12" t="s">
        <v>80</v>
      </c>
      <c r="I4" s="12" t="s">
        <v>79</v>
      </c>
    </row>
    <row r="5" spans="1:9" x14ac:dyDescent="0.25">
      <c r="B5" s="15">
        <v>42916</v>
      </c>
      <c r="C5" s="15">
        <v>43008</v>
      </c>
      <c r="D5" s="15">
        <v>43190</v>
      </c>
      <c r="E5" s="15">
        <v>43281</v>
      </c>
      <c r="F5" s="15">
        <v>43373</v>
      </c>
      <c r="G5" s="23">
        <v>43555</v>
      </c>
      <c r="H5" s="23">
        <v>43646</v>
      </c>
      <c r="I5" s="23">
        <v>43738</v>
      </c>
    </row>
    <row r="6" spans="1:9" x14ac:dyDescent="0.25">
      <c r="A6" s="21" t="s">
        <v>114</v>
      </c>
    </row>
    <row r="7" spans="1:9" x14ac:dyDescent="0.25">
      <c r="A7" s="18" t="s">
        <v>115</v>
      </c>
    </row>
    <row r="8" spans="1:9" x14ac:dyDescent="0.25">
      <c r="A8" t="s">
        <v>23</v>
      </c>
      <c r="B8" s="3">
        <v>27038434213</v>
      </c>
      <c r="C8" s="3">
        <v>41155139674</v>
      </c>
      <c r="D8" s="3">
        <v>13269887010</v>
      </c>
      <c r="E8" s="3">
        <v>30563221197</v>
      </c>
      <c r="F8" s="3">
        <v>46062766932</v>
      </c>
      <c r="G8" s="3">
        <v>14949305523</v>
      </c>
      <c r="H8" s="3">
        <v>34227073005</v>
      </c>
      <c r="I8" s="3">
        <v>52865074623</v>
      </c>
    </row>
    <row r="9" spans="1:9" x14ac:dyDescent="0.25">
      <c r="A9" t="s">
        <v>24</v>
      </c>
      <c r="B9" s="3">
        <v>-14493522995</v>
      </c>
      <c r="C9" s="3">
        <v>-23055245831</v>
      </c>
      <c r="D9" s="3">
        <v>-6467133908</v>
      </c>
      <c r="E9" s="3">
        <v>-17216978836</v>
      </c>
      <c r="F9" s="3">
        <v>-27602185891</v>
      </c>
      <c r="G9" s="3">
        <v>-8156838391</v>
      </c>
      <c r="H9" s="3">
        <v>-20433638307</v>
      </c>
      <c r="I9" s="3">
        <v>-28232223808</v>
      </c>
    </row>
    <row r="10" spans="1:9" ht="30" x14ac:dyDescent="0.25">
      <c r="A10" s="1" t="s">
        <v>45</v>
      </c>
      <c r="B10" s="3">
        <v>962029305</v>
      </c>
      <c r="C10" s="3">
        <v>1472596783</v>
      </c>
      <c r="D10" s="3">
        <v>-18054275</v>
      </c>
      <c r="E10" s="3">
        <v>462990511</v>
      </c>
      <c r="F10" s="3">
        <v>757718192</v>
      </c>
      <c r="G10" s="3">
        <v>-280770081</v>
      </c>
      <c r="H10" s="3">
        <v>379232524</v>
      </c>
      <c r="I10" s="3">
        <v>1010104679</v>
      </c>
    </row>
    <row r="11" spans="1:9" x14ac:dyDescent="0.25">
      <c r="A11" t="s">
        <v>46</v>
      </c>
      <c r="B11" s="3">
        <v>3068346748</v>
      </c>
      <c r="C11" s="3">
        <v>4673147430</v>
      </c>
      <c r="D11" s="3">
        <v>1304456517</v>
      </c>
      <c r="E11" s="3">
        <v>2632990077</v>
      </c>
      <c r="F11" s="3">
        <v>3920452041</v>
      </c>
      <c r="G11" s="3">
        <v>1801636403</v>
      </c>
      <c r="H11" s="3">
        <v>3200366305</v>
      </c>
      <c r="I11" s="3">
        <v>4512960645</v>
      </c>
    </row>
    <row r="12" spans="1:9" x14ac:dyDescent="0.25">
      <c r="A12" t="s">
        <v>47</v>
      </c>
      <c r="B12" s="3">
        <v>22515858</v>
      </c>
      <c r="C12" s="3">
        <v>44882702</v>
      </c>
      <c r="D12" s="3">
        <v>8332615</v>
      </c>
      <c r="E12" s="3">
        <v>21383215</v>
      </c>
      <c r="F12" s="3">
        <v>29082926</v>
      </c>
      <c r="G12" s="3">
        <v>21028274</v>
      </c>
      <c r="H12" s="3">
        <v>31577253</v>
      </c>
      <c r="I12" s="3">
        <v>42231823</v>
      </c>
    </row>
    <row r="13" spans="1:9" x14ac:dyDescent="0.25">
      <c r="A13" t="s">
        <v>48</v>
      </c>
      <c r="B13" s="3">
        <v>-5823341206</v>
      </c>
      <c r="C13" s="3">
        <v>-8919266888</v>
      </c>
      <c r="D13" s="3">
        <v>-2766382003</v>
      </c>
      <c r="E13" s="3">
        <v>-8050577923</v>
      </c>
      <c r="F13" s="3">
        <v>-11400005240</v>
      </c>
      <c r="G13" s="3">
        <v>-3019102793</v>
      </c>
      <c r="H13" s="3">
        <v>-8428836908</v>
      </c>
      <c r="I13" s="3">
        <v>-12180532457</v>
      </c>
    </row>
    <row r="14" spans="1:9" x14ac:dyDescent="0.25">
      <c r="A14" t="s">
        <v>49</v>
      </c>
      <c r="B14" s="3">
        <v>-111268235</v>
      </c>
      <c r="C14" s="3">
        <v>-216855370</v>
      </c>
      <c r="D14" s="3">
        <v>-75681148</v>
      </c>
      <c r="E14" s="3">
        <v>-82388430</v>
      </c>
      <c r="F14" s="3">
        <v>-173544342</v>
      </c>
      <c r="G14" s="3">
        <v>-74255102</v>
      </c>
      <c r="H14" s="3">
        <v>-113551836</v>
      </c>
      <c r="I14" s="3">
        <v>-218745259</v>
      </c>
    </row>
    <row r="15" spans="1:9" x14ac:dyDescent="0.25">
      <c r="A15" t="s">
        <v>50</v>
      </c>
      <c r="B15" s="3">
        <v>-4510909368</v>
      </c>
      <c r="C15" s="3">
        <v>-4672726886</v>
      </c>
      <c r="D15" s="3">
        <v>-1793491368</v>
      </c>
      <c r="E15" s="3">
        <v>-4725863369</v>
      </c>
      <c r="F15" s="3">
        <v>-4858249101</v>
      </c>
      <c r="G15" s="3">
        <v>-1590171314</v>
      </c>
      <c r="H15" s="3">
        <v>-4565233609</v>
      </c>
      <c r="I15" s="3">
        <v>-5802995860</v>
      </c>
    </row>
    <row r="16" spans="1:9" x14ac:dyDescent="0.25">
      <c r="A16" t="s">
        <v>51</v>
      </c>
      <c r="B16" s="3">
        <v>1445579330</v>
      </c>
      <c r="C16" s="3">
        <v>1711821114</v>
      </c>
      <c r="D16" s="3">
        <v>586782584</v>
      </c>
      <c r="E16" s="3">
        <v>1842971237</v>
      </c>
      <c r="F16" s="3">
        <v>2128781488</v>
      </c>
      <c r="G16" s="3">
        <v>891932039</v>
      </c>
      <c r="H16" s="3">
        <v>2521890453</v>
      </c>
      <c r="I16" s="3">
        <v>2783051583</v>
      </c>
    </row>
    <row r="17" spans="1:9" x14ac:dyDescent="0.25">
      <c r="A17" t="s">
        <v>52</v>
      </c>
      <c r="B17" s="3">
        <v>-1437918287</v>
      </c>
      <c r="C17" s="3">
        <v>-2641628788</v>
      </c>
      <c r="D17" s="3">
        <v>-878093752</v>
      </c>
      <c r="E17" s="3">
        <v>-1803526054</v>
      </c>
      <c r="F17" s="3">
        <v>-2947476505</v>
      </c>
      <c r="G17" s="3">
        <v>-1010240066</v>
      </c>
      <c r="H17" s="3">
        <v>-2179118178</v>
      </c>
      <c r="I17" s="3">
        <v>-3239453792</v>
      </c>
    </row>
    <row r="18" spans="1:9" x14ac:dyDescent="0.25">
      <c r="A18" s="2"/>
      <c r="B18" s="5">
        <f>SUM(B8:B17)</f>
        <v>6159945363</v>
      </c>
      <c r="C18" s="5">
        <f t="shared" ref="C18:I18" si="0">SUM(C8:C17)</f>
        <v>9551863940</v>
      </c>
      <c r="D18" s="5">
        <f t="shared" si="0"/>
        <v>3170622272</v>
      </c>
      <c r="E18" s="5">
        <f t="shared" si="0"/>
        <v>3644221625</v>
      </c>
      <c r="F18" s="5">
        <f t="shared" si="0"/>
        <v>5917340500</v>
      </c>
      <c r="G18" s="5">
        <f t="shared" si="0"/>
        <v>3532524492</v>
      </c>
      <c r="H18" s="5">
        <f t="shared" si="0"/>
        <v>4639760702</v>
      </c>
      <c r="I18" s="5">
        <f t="shared" si="0"/>
        <v>11539472177</v>
      </c>
    </row>
    <row r="19" spans="1:9" x14ac:dyDescent="0.25">
      <c r="A19" s="19" t="s">
        <v>116</v>
      </c>
    </row>
    <row r="20" spans="1:9" x14ac:dyDescent="0.25">
      <c r="A20" t="s">
        <v>53</v>
      </c>
    </row>
    <row r="21" spans="1:9" x14ac:dyDescent="0.25">
      <c r="A21" t="s">
        <v>54</v>
      </c>
      <c r="C21">
        <v>550378831</v>
      </c>
      <c r="F21">
        <v>-176222323</v>
      </c>
      <c r="I21">
        <v>-220094434</v>
      </c>
    </row>
    <row r="22" spans="1:9" x14ac:dyDescent="0.25">
      <c r="A22" t="s">
        <v>55</v>
      </c>
      <c r="B22" s="14">
        <v>1000000000</v>
      </c>
      <c r="C22" s="14">
        <v>1000000000</v>
      </c>
      <c r="F22" s="3" t="s">
        <v>83</v>
      </c>
    </row>
    <row r="23" spans="1:9" x14ac:dyDescent="0.25">
      <c r="A23" t="s">
        <v>56</v>
      </c>
      <c r="B23" s="3">
        <v>-50486641908</v>
      </c>
      <c r="C23" s="3">
        <v>-71878191899</v>
      </c>
      <c r="D23" s="3">
        <v>-36717914960</v>
      </c>
      <c r="E23" s="3">
        <v>-65923954158</v>
      </c>
      <c r="F23" s="3">
        <v>-72427438266</v>
      </c>
      <c r="G23" s="3">
        <v>-8126715448</v>
      </c>
      <c r="H23" s="3">
        <v>-28098704588</v>
      </c>
      <c r="I23" s="3">
        <v>-48217832036</v>
      </c>
    </row>
    <row r="24" spans="1:9" x14ac:dyDescent="0.25">
      <c r="A24" t="s">
        <v>57</v>
      </c>
      <c r="B24" s="3">
        <v>-3853897785</v>
      </c>
      <c r="C24" s="3">
        <v>-3594750778</v>
      </c>
      <c r="D24" s="3">
        <v>-2019308420</v>
      </c>
      <c r="E24" s="3">
        <v>-5402158978</v>
      </c>
      <c r="F24" s="3">
        <v>-3626770722</v>
      </c>
      <c r="G24" s="3">
        <v>-2550420772</v>
      </c>
      <c r="H24" s="3">
        <v>-1828136683</v>
      </c>
      <c r="I24" s="3">
        <v>-2480459102</v>
      </c>
    </row>
    <row r="25" spans="1:9" x14ac:dyDescent="0.25">
      <c r="A25" t="s">
        <v>58</v>
      </c>
      <c r="B25" s="3">
        <v>3671381650</v>
      </c>
      <c r="C25" s="3">
        <v>5703027000</v>
      </c>
      <c r="D25" s="3">
        <v>4967453890</v>
      </c>
      <c r="E25" s="3">
        <v>15124450742</v>
      </c>
      <c r="F25" s="3">
        <v>-1047450908</v>
      </c>
      <c r="G25" s="3">
        <v>14433455717</v>
      </c>
      <c r="H25" s="3">
        <v>7365639436</v>
      </c>
      <c r="I25" s="3">
        <v>3194239436</v>
      </c>
    </row>
    <row r="26" spans="1:9" x14ac:dyDescent="0.25">
      <c r="A26" t="s">
        <v>59</v>
      </c>
      <c r="B26" s="3">
        <v>687295890</v>
      </c>
      <c r="C26" s="3">
        <v>57883899</v>
      </c>
      <c r="D26" s="3">
        <v>448207985</v>
      </c>
      <c r="E26" s="3">
        <v>4734834182</v>
      </c>
      <c r="F26" s="3">
        <v>-72952870</v>
      </c>
      <c r="G26" s="3">
        <v>45573631</v>
      </c>
      <c r="H26" s="3">
        <v>-129182421</v>
      </c>
      <c r="I26" s="3">
        <v>-99048274</v>
      </c>
    </row>
    <row r="27" spans="1:9" x14ac:dyDescent="0.25">
      <c r="A27" t="s">
        <v>60</v>
      </c>
      <c r="B27" s="3">
        <v>21765009479</v>
      </c>
      <c r="C27" s="3">
        <v>35167440054</v>
      </c>
      <c r="D27" s="3">
        <v>9242328479</v>
      </c>
      <c r="E27" s="3">
        <v>30592540742</v>
      </c>
      <c r="F27" s="3">
        <v>49959201917</v>
      </c>
      <c r="G27" s="3">
        <v>14807258012</v>
      </c>
      <c r="H27" s="3">
        <v>45118039912</v>
      </c>
      <c r="I27" s="3">
        <v>78706958945</v>
      </c>
    </row>
    <row r="28" spans="1:9" x14ac:dyDescent="0.25">
      <c r="A28" t="s">
        <v>61</v>
      </c>
    </row>
    <row r="29" spans="1:9" x14ac:dyDescent="0.25">
      <c r="A29" t="s">
        <v>62</v>
      </c>
    </row>
    <row r="30" spans="1:9" x14ac:dyDescent="0.25">
      <c r="A30" t="s">
        <v>63</v>
      </c>
      <c r="B30" s="3">
        <v>-1582457694</v>
      </c>
      <c r="C30" s="3">
        <v>4763009648</v>
      </c>
      <c r="D30" s="3">
        <v>-554378718</v>
      </c>
      <c r="E30" s="3">
        <v>133158986</v>
      </c>
      <c r="F30" s="3">
        <v>3513414534</v>
      </c>
      <c r="G30" s="3">
        <v>2847889413</v>
      </c>
      <c r="H30" s="3">
        <v>4823477360</v>
      </c>
      <c r="I30" s="3">
        <v>4080897093</v>
      </c>
    </row>
    <row r="31" spans="1:9" x14ac:dyDescent="0.25">
      <c r="A31" s="2"/>
      <c r="B31" s="5">
        <f t="shared" ref="B31:I31" si="1">SUM(B20:B30)</f>
        <v>-28799310368</v>
      </c>
      <c r="C31" s="5">
        <f t="shared" si="1"/>
        <v>-28231203245</v>
      </c>
      <c r="D31" s="5">
        <f t="shared" si="1"/>
        <v>-24633611744</v>
      </c>
      <c r="E31" s="5">
        <f t="shared" si="1"/>
        <v>-20741128484</v>
      </c>
      <c r="F31" s="5">
        <f t="shared" si="1"/>
        <v>-23878218638</v>
      </c>
      <c r="G31" s="5">
        <f t="shared" si="1"/>
        <v>21457040553</v>
      </c>
      <c r="H31" s="5">
        <f t="shared" si="1"/>
        <v>27251133016</v>
      </c>
      <c r="I31" s="5">
        <f t="shared" si="1"/>
        <v>34964661628</v>
      </c>
    </row>
    <row r="32" spans="1:9" x14ac:dyDescent="0.25">
      <c r="A32" s="2"/>
      <c r="B32" s="5">
        <f t="shared" ref="B32:I32" si="2">B18+B31</f>
        <v>-22639365005</v>
      </c>
      <c r="C32" s="5">
        <f t="shared" si="2"/>
        <v>-18679339305</v>
      </c>
      <c r="D32" s="5">
        <f t="shared" si="2"/>
        <v>-21462989472</v>
      </c>
      <c r="E32" s="5">
        <f t="shared" si="2"/>
        <v>-17096906859</v>
      </c>
      <c r="F32" s="5">
        <f t="shared" si="2"/>
        <v>-17960878138</v>
      </c>
      <c r="G32" s="5">
        <f t="shared" si="2"/>
        <v>24989565045</v>
      </c>
      <c r="H32" s="5">
        <f t="shared" si="2"/>
        <v>31890893718</v>
      </c>
      <c r="I32" s="5">
        <f t="shared" si="2"/>
        <v>46504133805</v>
      </c>
    </row>
    <row r="34" spans="1:9" x14ac:dyDescent="0.25">
      <c r="A34" s="21" t="s">
        <v>117</v>
      </c>
      <c r="C34" s="3"/>
      <c r="D34" s="3"/>
      <c r="E34" s="3"/>
    </row>
    <row r="35" spans="1:9" x14ac:dyDescent="0.25">
      <c r="A35" t="s">
        <v>64</v>
      </c>
      <c r="B35" s="3">
        <v>911272740</v>
      </c>
      <c r="C35" s="3"/>
      <c r="D35" s="3">
        <v>553259949</v>
      </c>
      <c r="E35" s="3">
        <v>1000858816</v>
      </c>
      <c r="F35" s="3"/>
      <c r="G35" s="3">
        <v>1623351270</v>
      </c>
      <c r="H35" s="3">
        <v>2379557922</v>
      </c>
      <c r="I35" s="3">
        <v>3146112625</v>
      </c>
    </row>
    <row r="36" spans="1:9" x14ac:dyDescent="0.25">
      <c r="A36" t="s">
        <v>65</v>
      </c>
      <c r="B36" s="3">
        <v>23092364117</v>
      </c>
      <c r="C36" s="3">
        <v>18540294253</v>
      </c>
      <c r="D36" s="3">
        <v>-984438945</v>
      </c>
      <c r="E36" s="3">
        <v>301067120</v>
      </c>
      <c r="F36" s="3">
        <v>189247171</v>
      </c>
      <c r="G36" s="3">
        <v>-7232169541</v>
      </c>
      <c r="H36" s="3">
        <v>-5993026130</v>
      </c>
      <c r="I36" s="3">
        <v>-9025657030</v>
      </c>
    </row>
    <row r="37" spans="1:9" x14ac:dyDescent="0.25">
      <c r="A37" t="s">
        <v>66</v>
      </c>
      <c r="C37" s="3"/>
      <c r="D37" s="3"/>
      <c r="E37" s="3">
        <v>-1648667790</v>
      </c>
      <c r="F37" s="3"/>
    </row>
    <row r="38" spans="1:9" x14ac:dyDescent="0.25">
      <c r="A38" t="s">
        <v>67</v>
      </c>
      <c r="B38">
        <v>-1403681211</v>
      </c>
      <c r="D38">
        <v>-1170758086</v>
      </c>
      <c r="E38" s="3">
        <v>-330996066</v>
      </c>
      <c r="G38">
        <v>-24178889</v>
      </c>
      <c r="H38">
        <v>-2765156158</v>
      </c>
      <c r="I38">
        <v>-3592848696</v>
      </c>
    </row>
    <row r="39" spans="1:9" x14ac:dyDescent="0.25">
      <c r="A39" t="s">
        <v>125</v>
      </c>
      <c r="B39" s="3">
        <v>-286873304</v>
      </c>
      <c r="C39" s="3">
        <v>-397259601</v>
      </c>
      <c r="D39" s="3">
        <v>-109576502</v>
      </c>
      <c r="E39" s="3"/>
      <c r="F39" s="3">
        <v>-435751022</v>
      </c>
      <c r="G39" s="3">
        <v>-129815560</v>
      </c>
      <c r="H39" s="3">
        <v>-564707909</v>
      </c>
      <c r="I39" s="3">
        <v>-921365493</v>
      </c>
    </row>
    <row r="40" spans="1:9" x14ac:dyDescent="0.25">
      <c r="A40" t="s">
        <v>68</v>
      </c>
    </row>
    <row r="41" spans="1:9" x14ac:dyDescent="0.25">
      <c r="A41" s="2"/>
      <c r="B41" s="5">
        <f t="shared" ref="B41:I41" si="3">SUM(B35:B40)</f>
        <v>22313082342</v>
      </c>
      <c r="C41" s="5">
        <f t="shared" si="3"/>
        <v>18143034652</v>
      </c>
      <c r="D41" s="5">
        <f t="shared" si="3"/>
        <v>-1711513584</v>
      </c>
      <c r="E41" s="5">
        <f t="shared" si="3"/>
        <v>-677737920</v>
      </c>
      <c r="F41" s="5">
        <f t="shared" si="3"/>
        <v>-246503851</v>
      </c>
      <c r="G41" s="5">
        <f t="shared" si="3"/>
        <v>-5762812720</v>
      </c>
      <c r="H41" s="5">
        <f t="shared" si="3"/>
        <v>-6943332275</v>
      </c>
      <c r="I41" s="5">
        <f t="shared" si="3"/>
        <v>-10393758594</v>
      </c>
    </row>
    <row r="43" spans="1:9" x14ac:dyDescent="0.25">
      <c r="A43" s="21" t="s">
        <v>118</v>
      </c>
    </row>
    <row r="44" spans="1:9" x14ac:dyDescent="0.25">
      <c r="A44" t="s">
        <v>69</v>
      </c>
      <c r="C44">
        <v>5000000000</v>
      </c>
      <c r="F44" s="3"/>
    </row>
    <row r="45" spans="1:9" x14ac:dyDescent="0.25">
      <c r="A45" t="s">
        <v>70</v>
      </c>
    </row>
    <row r="46" spans="1:9" x14ac:dyDescent="0.25">
      <c r="A46" t="s">
        <v>71</v>
      </c>
    </row>
    <row r="47" spans="1:9" x14ac:dyDescent="0.25">
      <c r="A47" t="s">
        <v>72</v>
      </c>
      <c r="B47" s="3">
        <v>-1609990668</v>
      </c>
      <c r="C47" s="3">
        <v>-1609990668</v>
      </c>
      <c r="D47" s="3">
        <v>-20400</v>
      </c>
      <c r="E47" s="3">
        <v>-20400</v>
      </c>
      <c r="F47" s="3">
        <v>-1610011068</v>
      </c>
      <c r="I47" s="3">
        <v>-1609990668</v>
      </c>
    </row>
    <row r="48" spans="1:9" x14ac:dyDescent="0.25">
      <c r="A48" s="2"/>
      <c r="B48" s="5">
        <f t="shared" ref="B48:I48" si="4">SUM(B44:B47)</f>
        <v>-1609990668</v>
      </c>
      <c r="C48" s="5">
        <f t="shared" si="4"/>
        <v>3390009332</v>
      </c>
      <c r="D48" s="5">
        <f t="shared" si="4"/>
        <v>-20400</v>
      </c>
      <c r="E48" s="5">
        <f t="shared" si="4"/>
        <v>-20400</v>
      </c>
      <c r="F48" s="5">
        <f t="shared" si="4"/>
        <v>-1610011068</v>
      </c>
      <c r="G48" s="5">
        <f t="shared" si="4"/>
        <v>0</v>
      </c>
      <c r="H48" s="5">
        <f t="shared" si="4"/>
        <v>0</v>
      </c>
      <c r="I48" s="5">
        <f t="shared" si="4"/>
        <v>-1609990668</v>
      </c>
    </row>
    <row r="50" spans="1:9" x14ac:dyDescent="0.25">
      <c r="A50" s="21" t="s">
        <v>119</v>
      </c>
      <c r="B50" s="5">
        <f t="shared" ref="B50:I50" si="5">B48+B41+B32</f>
        <v>-1936273331</v>
      </c>
      <c r="C50" s="5">
        <f t="shared" si="5"/>
        <v>2853704679</v>
      </c>
      <c r="D50" s="5">
        <f t="shared" si="5"/>
        <v>-23174523456</v>
      </c>
      <c r="E50" s="5">
        <f t="shared" si="5"/>
        <v>-17774665179</v>
      </c>
      <c r="F50" s="5">
        <f t="shared" si="5"/>
        <v>-19817393057</v>
      </c>
      <c r="G50" s="5">
        <f t="shared" si="5"/>
        <v>19226752325</v>
      </c>
      <c r="H50" s="5">
        <f t="shared" si="5"/>
        <v>24947561443</v>
      </c>
      <c r="I50" s="5">
        <f t="shared" si="5"/>
        <v>34500384543</v>
      </c>
    </row>
    <row r="51" spans="1:9" x14ac:dyDescent="0.25">
      <c r="A51" s="2" t="s">
        <v>120</v>
      </c>
      <c r="B51" s="3"/>
      <c r="C51" s="3"/>
      <c r="D51" s="3"/>
      <c r="E51" s="3"/>
      <c r="F51" s="3"/>
      <c r="I51">
        <v>-10649289</v>
      </c>
    </row>
    <row r="52" spans="1:9" x14ac:dyDescent="0.25">
      <c r="A52" s="22" t="s">
        <v>121</v>
      </c>
      <c r="B52" s="3">
        <v>105602885454</v>
      </c>
      <c r="C52" s="3">
        <v>105602885454</v>
      </c>
      <c r="D52" s="3">
        <v>135407552426</v>
      </c>
      <c r="E52" s="3">
        <v>135407552426</v>
      </c>
      <c r="F52" s="3">
        <v>135407552426</v>
      </c>
      <c r="G52" s="3">
        <v>130862912607</v>
      </c>
      <c r="H52" s="3">
        <v>130862912607</v>
      </c>
      <c r="I52" s="3">
        <v>130862912607</v>
      </c>
    </row>
    <row r="53" spans="1:9" x14ac:dyDescent="0.25">
      <c r="A53" s="21" t="s">
        <v>122</v>
      </c>
      <c r="B53" s="5">
        <f t="shared" ref="B53:I53" si="6">B50+B51+B52</f>
        <v>103666612123</v>
      </c>
      <c r="C53" s="5">
        <f t="shared" si="6"/>
        <v>108456590133</v>
      </c>
      <c r="D53" s="5">
        <f t="shared" si="6"/>
        <v>112233028970</v>
      </c>
      <c r="E53" s="5">
        <f t="shared" si="6"/>
        <v>117632887247</v>
      </c>
      <c r="F53" s="5">
        <f t="shared" si="6"/>
        <v>115590159369</v>
      </c>
      <c r="G53" s="5">
        <f t="shared" si="6"/>
        <v>150089664932</v>
      </c>
      <c r="H53" s="5">
        <f t="shared" si="6"/>
        <v>155810474050</v>
      </c>
      <c r="I53" s="5">
        <f t="shared" si="6"/>
        <v>165352647861</v>
      </c>
    </row>
    <row r="54" spans="1:9" x14ac:dyDescent="0.25">
      <c r="A54" s="22" t="s">
        <v>123</v>
      </c>
      <c r="B54" s="8">
        <f>B32/('1'!B41/10)</f>
        <v>-14.06179890043934</v>
      </c>
      <c r="C54" s="8">
        <f>C32/('1'!C41/10)</f>
        <v>-11.602141351666518</v>
      </c>
      <c r="D54" s="8">
        <f>D32/('1'!D41/10)</f>
        <v>-13.331126632343933</v>
      </c>
      <c r="E54" s="8">
        <f>E32/('1'!E41/10)</f>
        <v>-10.619258358955904</v>
      </c>
      <c r="F54" s="8">
        <f>F32/('1'!F41/10)</f>
        <v>-11.155889593019678</v>
      </c>
      <c r="G54" s="8">
        <f>G32/('1'!G41/10)</f>
        <v>15.521558939247218</v>
      </c>
      <c r="H54" s="8">
        <f>H32/('1'!H41/10)</f>
        <v>19.808123333793137</v>
      </c>
      <c r="I54" s="8">
        <f>I32/('1'!I41/10)</f>
        <v>28.88472258213114</v>
      </c>
    </row>
    <row r="55" spans="1:9" x14ac:dyDescent="0.25">
      <c r="A55" s="21" t="s">
        <v>124</v>
      </c>
      <c r="B55" s="5">
        <f>'1'!B41/10</f>
        <v>1609990668</v>
      </c>
      <c r="C55" s="5">
        <f>'1'!C41/10</f>
        <v>1609990668</v>
      </c>
      <c r="D55" s="5">
        <f>'1'!D41/10</f>
        <v>1609990668</v>
      </c>
      <c r="E55" s="5">
        <f>'1'!E41/10</f>
        <v>1609990668</v>
      </c>
      <c r="F55" s="5">
        <f>'1'!F41/10</f>
        <v>1609990668</v>
      </c>
      <c r="G55" s="5">
        <f>'1'!G41/10</f>
        <v>1609990668</v>
      </c>
      <c r="H55" s="5">
        <f>'1'!H41/10</f>
        <v>1609990668</v>
      </c>
      <c r="I55" s="5">
        <f>'1'!I41/10</f>
        <v>1609990668</v>
      </c>
    </row>
  </sheetData>
  <printOptions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34.5703125" bestFit="1" customWidth="1"/>
  </cols>
  <sheetData>
    <row r="1" spans="1:6" x14ac:dyDescent="0.25">
      <c r="A1" s="2" t="s">
        <v>129</v>
      </c>
    </row>
    <row r="2" spans="1:6" ht="15.75" x14ac:dyDescent="0.25">
      <c r="A2" s="9" t="s">
        <v>75</v>
      </c>
    </row>
    <row r="3" spans="1:6" x14ac:dyDescent="0.25">
      <c r="A3" t="s">
        <v>84</v>
      </c>
    </row>
    <row r="4" spans="1:6" x14ac:dyDescent="0.25">
      <c r="B4" s="12" t="s">
        <v>80</v>
      </c>
      <c r="C4" s="12" t="s">
        <v>79</v>
      </c>
      <c r="D4" s="12" t="s">
        <v>81</v>
      </c>
      <c r="E4" s="12" t="s">
        <v>80</v>
      </c>
      <c r="F4" s="12" t="s">
        <v>79</v>
      </c>
    </row>
    <row r="5" spans="1:6" ht="15.75" x14ac:dyDescent="0.25">
      <c r="A5" s="9"/>
      <c r="B5" s="15">
        <v>42916</v>
      </c>
      <c r="C5" s="15">
        <v>43008</v>
      </c>
      <c r="D5" s="15">
        <v>43190</v>
      </c>
      <c r="E5" s="15">
        <v>43281</v>
      </c>
      <c r="F5" s="15">
        <v>43373</v>
      </c>
    </row>
    <row r="6" spans="1:6" x14ac:dyDescent="0.25">
      <c r="A6" t="s">
        <v>85</v>
      </c>
      <c r="B6" s="10">
        <f>'2'!B7/'2'!B8</f>
        <v>0.45235540937328195</v>
      </c>
      <c r="C6" s="10">
        <f>'2'!C7/'2'!C8</f>
        <v>0.45549041129011669</v>
      </c>
      <c r="D6" s="10">
        <f>'2'!D7/'2'!D8</f>
        <v>0.42746991376607735</v>
      </c>
      <c r="E6" s="10">
        <f>'2'!E7/'2'!E8</f>
        <v>0.42715144660737359</v>
      </c>
      <c r="F6" s="10">
        <f>'2'!F7/'2'!F8</f>
        <v>0.44575450918772047</v>
      </c>
    </row>
    <row r="7" spans="1:6" x14ac:dyDescent="0.25">
      <c r="A7" t="s">
        <v>76</v>
      </c>
      <c r="B7" s="10">
        <f>'2'!B29/'2'!B13</f>
        <v>0.50993940624330447</v>
      </c>
      <c r="C7" s="10">
        <f>'2'!C29/'2'!C13</f>
        <v>0.50040442854970613</v>
      </c>
      <c r="D7" s="10">
        <f>'2'!D29/'2'!D13</f>
        <v>0.52415323336123254</v>
      </c>
      <c r="E7" s="10">
        <f>'2'!E29/'2'!E13</f>
        <v>0.52881937098412812</v>
      </c>
      <c r="F7" s="10">
        <f>'2'!F29/'2'!F13</f>
        <v>0.53514573190839299</v>
      </c>
    </row>
    <row r="8" spans="1:6" x14ac:dyDescent="0.25">
      <c r="A8" t="s">
        <v>77</v>
      </c>
      <c r="B8" s="10">
        <f>'2'!B39/'2'!B13</f>
        <v>0.16501722718896344</v>
      </c>
      <c r="C8" s="10">
        <f>'2'!C39/'2'!C13</f>
        <v>0.12856549449440563</v>
      </c>
      <c r="D8" s="10">
        <f>'2'!D39/'2'!D13</f>
        <v>6.5136934527602747E-2</v>
      </c>
      <c r="E8" s="10">
        <f>'2'!E39/'2'!E13</f>
        <v>0.15802851847877358</v>
      </c>
      <c r="F8" s="10">
        <f>'2'!F39/'2'!F13</f>
        <v>0.11708882740762555</v>
      </c>
    </row>
    <row r="9" spans="1:6" x14ac:dyDescent="0.25">
      <c r="A9" t="s">
        <v>86</v>
      </c>
      <c r="B9" s="10">
        <f>'2'!B39/'1'!B23</f>
        <v>3.5203936595749577E-3</v>
      </c>
      <c r="C9" s="10">
        <f>'2'!C39/'1'!C23</f>
        <v>3.9863507969602899E-3</v>
      </c>
      <c r="D9" s="10">
        <f>'2'!D39/'1'!D23</f>
        <v>6.2468511437674531E-4</v>
      </c>
      <c r="E9" s="10">
        <f>'2'!E39/'1'!E23</f>
        <v>3.177636723551841E-3</v>
      </c>
      <c r="F9" s="10">
        <f>'2'!F39/'1'!F23</f>
        <v>3.5982770838416402E-3</v>
      </c>
    </row>
    <row r="10" spans="1:6" x14ac:dyDescent="0.25">
      <c r="A10" t="s">
        <v>87</v>
      </c>
      <c r="B10" s="10">
        <f>'2'!B39/'1'!B40</f>
        <v>5.7937883511006899E-2</v>
      </c>
      <c r="C10" s="10">
        <f>'2'!C39/'1'!C40</f>
        <v>6.6961498080158832E-2</v>
      </c>
      <c r="D10" s="10">
        <f>'2'!D39/'1'!D40</f>
        <v>1.1159954222212028E-2</v>
      </c>
      <c r="E10" s="10">
        <f>'2'!E39/'1'!E40</f>
        <v>5.8046787546117765E-2</v>
      </c>
      <c r="F10" s="10">
        <f>'2'!F39/'1'!F40</f>
        <v>6.5430808245915045E-2</v>
      </c>
    </row>
    <row r="11" spans="1:6" x14ac:dyDescent="0.25">
      <c r="A11" t="s">
        <v>78</v>
      </c>
      <c r="B11" s="11">
        <v>0.1426</v>
      </c>
      <c r="C11" s="11">
        <v>0.1283</v>
      </c>
      <c r="D11" s="11">
        <v>0.1193</v>
      </c>
      <c r="E11" s="11">
        <v>0.1084</v>
      </c>
      <c r="F11" s="11">
        <v>0.115</v>
      </c>
    </row>
    <row r="12" spans="1:6" x14ac:dyDescent="0.25">
      <c r="A12" t="s">
        <v>88</v>
      </c>
      <c r="B12" s="11">
        <v>3.7100000000000001E-2</v>
      </c>
      <c r="C12" s="11">
        <v>4.9200000000000001E-2</v>
      </c>
      <c r="D12" s="11">
        <v>4.2500000000000003E-2</v>
      </c>
      <c r="E12" s="11">
        <v>3.8300000000000001E-2</v>
      </c>
      <c r="F12" s="11">
        <v>3.5900000000000001E-2</v>
      </c>
    </row>
    <row r="13" spans="1:6" x14ac:dyDescent="0.25">
      <c r="A13" t="s">
        <v>89</v>
      </c>
      <c r="B13" s="11">
        <v>0.82350000000000001</v>
      </c>
      <c r="C13" s="11">
        <v>0.79879999999999995</v>
      </c>
      <c r="D13">
        <v>83.59</v>
      </c>
      <c r="E13" s="11">
        <v>0.86429999999999996</v>
      </c>
      <c r="F13" s="11">
        <v>0.878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cp:lastPrinted>2016-12-18T17:58:57Z</cp:lastPrinted>
  <dcterms:created xsi:type="dcterms:W3CDTF">2016-12-15T07:19:40Z</dcterms:created>
  <dcterms:modified xsi:type="dcterms:W3CDTF">2020-04-12T14:32:30Z</dcterms:modified>
</cp:coreProperties>
</file>