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26" i="2" l="1"/>
  <c r="I35" i="1"/>
  <c r="H35" i="1"/>
  <c r="H28" i="1"/>
  <c r="I28" i="1"/>
  <c r="I17" i="1"/>
  <c r="I47" i="1"/>
  <c r="I43" i="1"/>
  <c r="I46" i="1" s="1"/>
  <c r="I10" i="1"/>
  <c r="I7" i="1"/>
  <c r="I39" i="2"/>
  <c r="I34" i="2"/>
  <c r="I32" i="2"/>
  <c r="I13" i="2"/>
  <c r="I7" i="2"/>
  <c r="I14" i="2" s="1"/>
  <c r="I50" i="3"/>
  <c r="I45" i="3"/>
  <c r="I38" i="3"/>
  <c r="I28" i="3"/>
  <c r="I19" i="3"/>
  <c r="I29" i="3" l="1"/>
  <c r="I49" i="3" s="1"/>
  <c r="I27" i="2"/>
  <c r="I33" i="2" s="1"/>
  <c r="I37" i="2" s="1"/>
  <c r="I38" i="2" s="1"/>
  <c r="I44" i="1"/>
  <c r="H10" i="1"/>
  <c r="G45" i="3"/>
  <c r="G46" i="3" s="1"/>
  <c r="H45" i="3"/>
  <c r="I46" i="3" l="1"/>
  <c r="I48" i="3" s="1"/>
  <c r="F10" i="1"/>
  <c r="G10" i="1"/>
  <c r="E10" i="1"/>
  <c r="G14" i="1"/>
  <c r="G50" i="3"/>
  <c r="H50" i="3"/>
  <c r="G48" i="3"/>
  <c r="H38" i="3"/>
  <c r="G38" i="3"/>
  <c r="G28" i="3"/>
  <c r="H28" i="3"/>
  <c r="G19" i="3"/>
  <c r="H19" i="3"/>
  <c r="G39" i="2"/>
  <c r="H39" i="2"/>
  <c r="G34" i="2"/>
  <c r="H34" i="2"/>
  <c r="G32" i="2"/>
  <c r="H32" i="2"/>
  <c r="G26" i="2"/>
  <c r="H26" i="2"/>
  <c r="G13" i="2"/>
  <c r="H13" i="2"/>
  <c r="G7" i="2"/>
  <c r="H7" i="2"/>
  <c r="G47" i="1"/>
  <c r="H47" i="1"/>
  <c r="G43" i="1"/>
  <c r="H43" i="1"/>
  <c r="G28" i="1"/>
  <c r="G35" i="1" s="1"/>
  <c r="G17" i="1"/>
  <c r="H17" i="1"/>
  <c r="H14" i="1"/>
  <c r="I14" i="1"/>
  <c r="I23" i="1" s="1"/>
  <c r="G7" i="1"/>
  <c r="H7" i="1"/>
  <c r="H29" i="3" l="1"/>
  <c r="H46" i="3" s="1"/>
  <c r="H48" i="3" s="1"/>
  <c r="H14" i="2"/>
  <c r="H27" i="2" s="1"/>
  <c r="H33" i="2" s="1"/>
  <c r="H37" i="2" s="1"/>
  <c r="H38" i="2" s="1"/>
  <c r="H46" i="1"/>
  <c r="H44" i="1"/>
  <c r="H23" i="1"/>
  <c r="G29" i="3"/>
  <c r="G49" i="3" s="1"/>
  <c r="G14" i="2"/>
  <c r="G27" i="2" s="1"/>
  <c r="G33" i="2" s="1"/>
  <c r="G37" i="2" s="1"/>
  <c r="G38" i="2" s="1"/>
  <c r="G46" i="1"/>
  <c r="G44" i="1"/>
  <c r="G23" i="1"/>
  <c r="C47" i="1"/>
  <c r="D47" i="1"/>
  <c r="E47" i="1"/>
  <c r="F47" i="1"/>
  <c r="B47" i="1"/>
  <c r="C39" i="2"/>
  <c r="D39" i="2"/>
  <c r="E39" i="2"/>
  <c r="F39" i="2"/>
  <c r="B39" i="2"/>
  <c r="C50" i="3"/>
  <c r="D50" i="3"/>
  <c r="E50" i="3"/>
  <c r="F50" i="3"/>
  <c r="B50" i="3"/>
  <c r="H49" i="3" l="1"/>
  <c r="B38" i="3"/>
  <c r="C34" i="2"/>
  <c r="B7" i="2" l="1"/>
  <c r="B6" i="4" s="1"/>
  <c r="C7" i="2"/>
  <c r="C6" i="4" s="1"/>
  <c r="D7" i="2"/>
  <c r="D6" i="4" s="1"/>
  <c r="E7" i="2"/>
  <c r="E6" i="4" s="1"/>
  <c r="F7" i="2"/>
  <c r="F6" i="4" s="1"/>
  <c r="F45" i="3" l="1"/>
  <c r="E45" i="3"/>
  <c r="D45" i="3"/>
  <c r="C45" i="3"/>
  <c r="B45" i="3"/>
  <c r="F38" i="3"/>
  <c r="E38" i="3"/>
  <c r="D38" i="3"/>
  <c r="C38" i="3"/>
  <c r="F28" i="3"/>
  <c r="E28" i="3"/>
  <c r="D28" i="3"/>
  <c r="C28" i="3"/>
  <c r="B28" i="3"/>
  <c r="F19" i="3"/>
  <c r="E19" i="3"/>
  <c r="D19" i="3"/>
  <c r="C19" i="3"/>
  <c r="B19" i="3"/>
  <c r="F34" i="2"/>
  <c r="E34" i="2"/>
  <c r="D34" i="2"/>
  <c r="B34" i="2"/>
  <c r="F32" i="2"/>
  <c r="E32" i="2"/>
  <c r="D32" i="2"/>
  <c r="C32" i="2"/>
  <c r="B32" i="2"/>
  <c r="F26" i="2"/>
  <c r="E26" i="2"/>
  <c r="D26" i="2"/>
  <c r="C26" i="2"/>
  <c r="B26" i="2"/>
  <c r="F13" i="2"/>
  <c r="F14" i="2" s="1"/>
  <c r="E13" i="2"/>
  <c r="D13" i="2"/>
  <c r="D14" i="2" s="1"/>
  <c r="C13" i="2"/>
  <c r="C14" i="2" s="1"/>
  <c r="B13" i="2"/>
  <c r="B14" i="2" s="1"/>
  <c r="E14" i="2"/>
  <c r="F107" i="1"/>
  <c r="F28" i="1"/>
  <c r="C97" i="1"/>
  <c r="D97" i="1"/>
  <c r="E97" i="1"/>
  <c r="F97" i="1"/>
  <c r="F88" i="1"/>
  <c r="B88" i="1"/>
  <c r="C88" i="1"/>
  <c r="D88" i="1"/>
  <c r="E88" i="1"/>
  <c r="D98" i="1" l="1"/>
  <c r="E98" i="1"/>
  <c r="C98" i="1"/>
  <c r="C29" i="3"/>
  <c r="E29" i="3"/>
  <c r="F29" i="3"/>
  <c r="F49" i="3" s="1"/>
  <c r="C27" i="2"/>
  <c r="C33" i="2" s="1"/>
  <c r="C37" i="2" s="1"/>
  <c r="B27" i="2"/>
  <c r="B7" i="4" s="1"/>
  <c r="D29" i="3"/>
  <c r="B29" i="3"/>
  <c r="D27" i="2"/>
  <c r="D7" i="4" s="1"/>
  <c r="E27" i="2"/>
  <c r="E33" i="2" s="1"/>
  <c r="E37" i="2" s="1"/>
  <c r="F27" i="2"/>
  <c r="F33" i="2" s="1"/>
  <c r="F37" i="2" s="1"/>
  <c r="F7" i="4"/>
  <c r="F98" i="1"/>
  <c r="F114" i="1"/>
  <c r="F43" i="1"/>
  <c r="F46" i="1" s="1"/>
  <c r="F35" i="1"/>
  <c r="F17" i="1"/>
  <c r="F14" i="1"/>
  <c r="F7" i="1"/>
  <c r="B114" i="1"/>
  <c r="B107" i="1"/>
  <c r="B97" i="1"/>
  <c r="B98" i="1" s="1"/>
  <c r="B43" i="1"/>
  <c r="B46" i="1" s="1"/>
  <c r="B28" i="1"/>
  <c r="B35" i="1" s="1"/>
  <c r="B17" i="1"/>
  <c r="B14" i="1"/>
  <c r="B10" i="1"/>
  <c r="B7" i="1"/>
  <c r="C28" i="1"/>
  <c r="C35" i="1" s="1"/>
  <c r="E114" i="1"/>
  <c r="E107" i="1"/>
  <c r="E43" i="1"/>
  <c r="E46" i="1" s="1"/>
  <c r="E28" i="1"/>
  <c r="E35" i="1" s="1"/>
  <c r="E17" i="1"/>
  <c r="E14" i="1"/>
  <c r="E7" i="1"/>
  <c r="D107" i="1"/>
  <c r="D28" i="1"/>
  <c r="D35" i="1" s="1"/>
  <c r="C114" i="1"/>
  <c r="D114" i="1"/>
  <c r="C107" i="1"/>
  <c r="C43" i="1"/>
  <c r="C46" i="1" s="1"/>
  <c r="D43" i="1"/>
  <c r="D46" i="1" s="1"/>
  <c r="D17" i="1"/>
  <c r="C14" i="1"/>
  <c r="D14" i="1"/>
  <c r="C10" i="1"/>
  <c r="D10" i="1"/>
  <c r="C7" i="1"/>
  <c r="D7" i="1"/>
  <c r="B46" i="3" l="1"/>
  <c r="B48" i="3" s="1"/>
  <c r="B49" i="3"/>
  <c r="D46" i="3"/>
  <c r="D48" i="3" s="1"/>
  <c r="D49" i="3"/>
  <c r="E46" i="3"/>
  <c r="E48" i="3" s="1"/>
  <c r="E49" i="3"/>
  <c r="C46" i="3"/>
  <c r="C48" i="3" s="1"/>
  <c r="C49" i="3"/>
  <c r="D115" i="1"/>
  <c r="D117" i="1" s="1"/>
  <c r="C115" i="1"/>
  <c r="C117" i="1" s="1"/>
  <c r="B115" i="1"/>
  <c r="B117" i="1" s="1"/>
  <c r="E115" i="1"/>
  <c r="E117" i="1" s="1"/>
  <c r="F46" i="3"/>
  <c r="F48" i="3" s="1"/>
  <c r="C7" i="4"/>
  <c r="D33" i="2"/>
  <c r="E7" i="4"/>
  <c r="B33" i="2"/>
  <c r="B37" i="2" s="1"/>
  <c r="B38" i="2" s="1"/>
  <c r="E44" i="1"/>
  <c r="C38" i="2"/>
  <c r="C10" i="4"/>
  <c r="C8" i="4"/>
  <c r="F38" i="2"/>
  <c r="F8" i="4"/>
  <c r="F10" i="4"/>
  <c r="E38" i="2"/>
  <c r="E8" i="4"/>
  <c r="E10" i="4"/>
  <c r="F115" i="1"/>
  <c r="F117" i="1" s="1"/>
  <c r="F44" i="1"/>
  <c r="E23" i="1"/>
  <c r="E9" i="4" s="1"/>
  <c r="F23" i="1"/>
  <c r="F9" i="4" s="1"/>
  <c r="B44" i="1"/>
  <c r="B23" i="1"/>
  <c r="C44" i="1"/>
  <c r="C23" i="1"/>
  <c r="D44" i="1"/>
  <c r="D23" i="1"/>
  <c r="D37" i="2" l="1"/>
  <c r="D38" i="2" s="1"/>
  <c r="B8" i="4"/>
  <c r="B9" i="4"/>
  <c r="B10" i="4"/>
  <c r="C9" i="4"/>
  <c r="D9" i="4" l="1"/>
  <c r="D8" i="4"/>
  <c r="D10" i="4"/>
</calcChain>
</file>

<file path=xl/sharedStrings.xml><?xml version="1.0" encoding="utf-8"?>
<sst xmlns="http://schemas.openxmlformats.org/spreadsheetml/2006/main" count="194" uniqueCount="135">
  <si>
    <t>Cash in hand</t>
  </si>
  <si>
    <t>In Bangladesh</t>
  </si>
  <si>
    <t>Outside Bangladesh</t>
  </si>
  <si>
    <t>Government</t>
  </si>
  <si>
    <t>Others</t>
  </si>
  <si>
    <t xml:space="preserve">General Invesment </t>
  </si>
  <si>
    <t>Bills purchased &amp; Discounted</t>
  </si>
  <si>
    <t>Mudaraba term deposits</t>
  </si>
  <si>
    <t>Bills payable</t>
  </si>
  <si>
    <t>Lease deposits</t>
  </si>
  <si>
    <t>Beaarer certificate of deposits</t>
  </si>
  <si>
    <t>Deposits under schemes</t>
  </si>
  <si>
    <t>Paid up capital</t>
  </si>
  <si>
    <t>Share premium account</t>
  </si>
  <si>
    <t>Statutory reserve</t>
  </si>
  <si>
    <t>Other reserve</t>
  </si>
  <si>
    <t>Surlus in profit &amp; loss Account</t>
  </si>
  <si>
    <t>Profit on investment</t>
  </si>
  <si>
    <t>Less: Profit on deposits, borrowing etc</t>
  </si>
  <si>
    <t xml:space="preserve">Income form investments in securiities </t>
  </si>
  <si>
    <t>Commission ,exchange &amp; brokerage</t>
  </si>
  <si>
    <t>Other operating income</t>
  </si>
  <si>
    <t>Salaries &amp; allowances</t>
  </si>
  <si>
    <t>Rent ,taxes ,Insurance ,Electricity etc</t>
  </si>
  <si>
    <t>Legla &amp; Professional expenses</t>
  </si>
  <si>
    <t>Postage ,stamps ,tellecommunication etc</t>
  </si>
  <si>
    <t>Stationery ,Printing,advertisements etc</t>
  </si>
  <si>
    <t>managing dierctor's salary and allowances</t>
  </si>
  <si>
    <t>Director's fees</t>
  </si>
  <si>
    <t>Audition fees</t>
  </si>
  <si>
    <t>Depreciation and repair of fixed assests</t>
  </si>
  <si>
    <t>Other expenses</t>
  </si>
  <si>
    <t>Provsion for loans &amp; advances</t>
  </si>
  <si>
    <t>Provision for diminution in value of investments</t>
  </si>
  <si>
    <t>Other provision</t>
  </si>
  <si>
    <t>Current tax</t>
  </si>
  <si>
    <t>Deferred tax</t>
  </si>
  <si>
    <t>Cash Flow Statement</t>
  </si>
  <si>
    <t>Cash flow from operaitng activiites</t>
  </si>
  <si>
    <t xml:space="preserve">Investment profit receipts </t>
  </si>
  <si>
    <t>Profit paid on deposits</t>
  </si>
  <si>
    <t>Dividend receipts</t>
  </si>
  <si>
    <t>Fees &amp; commission receipts</t>
  </si>
  <si>
    <t>recoveries on investments previously written off</t>
  </si>
  <si>
    <t xml:space="preserve">Cash payments to employees </t>
  </si>
  <si>
    <t>Cash payments to suppliers</t>
  </si>
  <si>
    <t>Income tax paid</t>
  </si>
  <si>
    <t>Receipts from other operaitng activiites</t>
  </si>
  <si>
    <t>Payments for othe roperating actiivities</t>
  </si>
  <si>
    <t>Operating profit before cahnges in oprating assets &amp; liabiliites</t>
  </si>
  <si>
    <t>Increase /decrease in operating assests &amp; liabiliites</t>
  </si>
  <si>
    <t xml:space="preserve">Investments </t>
  </si>
  <si>
    <t xml:space="preserve">Other assests </t>
  </si>
  <si>
    <t>Deposits from other banks</t>
  </si>
  <si>
    <t>Deposits receoived form customers</t>
  </si>
  <si>
    <t>Other liabiliites</t>
  </si>
  <si>
    <t>Net cash provided from operating  actiivites</t>
  </si>
  <si>
    <t>Cash flows from invesitng actiivites</t>
  </si>
  <si>
    <t>Proceeds from sale of securiites</t>
  </si>
  <si>
    <t>Payments for purcahse of securities</t>
  </si>
  <si>
    <t>Receipts from investment in securiites</t>
  </si>
  <si>
    <t>Proceeds from sale of fixed assest</t>
  </si>
  <si>
    <t>Receipts from bank deposits</t>
  </si>
  <si>
    <t>Payments for advance for impetus</t>
  </si>
  <si>
    <t>Purchase of property ,palnt &amp; equipment</t>
  </si>
  <si>
    <t>Net cash used in investing actiivites</t>
  </si>
  <si>
    <t>Cash flow from financing activiites</t>
  </si>
  <si>
    <t>Receipts from loans&amp; debts securities</t>
  </si>
  <si>
    <t>Share capital</t>
  </si>
  <si>
    <t>Dividend paid</t>
  </si>
  <si>
    <t>Share premium account less share expenses</t>
  </si>
  <si>
    <t>Net cash used in financing activiites</t>
  </si>
  <si>
    <t xml:space="preserve">Net increase in cash &amp; cash equivalensts </t>
  </si>
  <si>
    <t>Cash  &amp; cash equivalents at  the beginning of the year</t>
  </si>
  <si>
    <t>Cash &amp; cash equivalents at the end of the year</t>
  </si>
  <si>
    <t>Cash</t>
  </si>
  <si>
    <t>Bal. with Bangladesh &amp; sonali bank</t>
  </si>
  <si>
    <t>Depreciation</t>
  </si>
  <si>
    <t>Receipts from bank deposit</t>
  </si>
  <si>
    <t>Receipts from investment in securities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</si>
  <si>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</si>
  <si>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</si>
  <si>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</si>
  <si>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</si>
  <si>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</si>
  <si>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</si>
  <si>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</si>
  <si>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PROBLEM</t>
  </si>
  <si>
    <t>Islamic Finance &amp; Investment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</si>
  <si>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</si>
  <si>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</si>
  <si>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</si>
  <si>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</si>
  <si>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</si>
  <si>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</si>
  <si>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</si>
  <si>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</si>
  <si>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</si>
  <si>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</si>
  <si>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</si>
  <si>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</si>
  <si>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</si>
  <si>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</si>
  <si>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</si>
  <si>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</si>
  <si>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</si>
  <si>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</si>
  <si>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</si>
  <si>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</si>
  <si>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</si>
  <si>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</si>
  <si>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</si>
  <si>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</si>
  <si>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</si>
  <si>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Property and Assets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</si>
  <si>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</si>
  <si>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</si>
  <si>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</si>
  <si>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</si>
  <si>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</si>
  <si>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</si>
  <si>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</si>
  <si>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</si>
  <si>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</si>
  <si>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</si>
  <si>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</si>
  <si>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</si>
  <si>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</si>
  <si>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</si>
  <si>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</si>
  <si>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As at Quarter end</t>
  </si>
  <si>
    <t>Quarter 4</t>
  </si>
  <si>
    <t>Quarter 5</t>
  </si>
  <si>
    <t>Balance Sheet</t>
  </si>
  <si>
    <t>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</si>
</sst>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164" fontId="0" fillId="0" borderId="0" xfId="1" applyNumberFormat="1" applyFont="1"/>
    <xf numFmtId="164" fontId="1" fillId="2" borderId="0" xfId="1" applyNumberFormat="1" applyFont="1" applyFill="1"/>
    <xf numFmtId="0" fontId="5" fillId="0" borderId="0" xfId="0" applyFont="1"/>
    <xf numFmtId="164" fontId="1" fillId="0" borderId="0" xfId="1" applyNumberFormat="1" applyFont="1"/>
    <xf numFmtId="0" fontId="1" fillId="0" borderId="0" xfId="0" applyFont="1" applyAlignment="1">
      <alignment wrapText="1"/>
    </xf>
    <xf numFmtId="0" fontId="6" fillId="0" borderId="0" xfId="0" applyFont="1"/>
    <xf numFmtId="43" fontId="0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0" fontId="1" fillId="0" borderId="1" xfId="0" applyFont="1" applyBorder="1"/>
    <xf numFmtId="0" fontId="7" fillId="0" borderId="0" xfId="0" applyFont="1" applyBorder="1"/>
    <xf numFmtId="0" fontId="7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7" fillId="0" borderId="0" xfId="0" applyFont="1" applyAlignment="1"/>
    <xf numFmtId="43" fontId="1" fillId="0" borderId="0" xfId="1" applyNumberFormat="1" applyFont="1"/>
    <xf numFmtId="0" fontId="8" fillId="0" borderId="0" xfId="0" applyFont="1"/>
    <xf numFmtId="15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  <xf numFmtId="3" fontId="0" fillId="0" borderId="0" xfId="0" applyNumberFormat="1"/>
    <xf numFmtId="164" fontId="5" fillId="3" borderId="0" xfId="1" applyNumberFormat="1" applyFont="1" applyFill="1"/>
    <xf numFmtId="4" fontId="0" fillId="0" borderId="0" xfId="0" applyNumberFormat="1"/>
    <xf numFmtId="1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pane xSplit="1" ySplit="5" topLeftCell="H41" activePane="bottomRight" state="frozen"/>
      <selection pane="topRight" activeCell="B1" sqref="B1"/>
      <selection pane="bottomLeft" activeCell="A6" sqref="A6"/>
      <selection pane="bottomRight" activeCell="I43" sqref="I43"/>
    </sheetView>
  </sheetViews>
  <sheetFormatPr defaultRowHeight="15" x14ac:dyDescent="0.25"/>
  <cols>
    <col min="1" max="1" width="48.7109375" customWidth="1"/>
    <col min="2" max="2" width="15" customWidth="1"/>
    <col min="3" max="3" width="16.7109375" customWidth="1"/>
    <col min="4" max="4" width="20.140625" customWidth="1"/>
    <col min="5" max="5" width="17.140625" customWidth="1"/>
    <col min="6" max="6" width="19.140625" customWidth="1"/>
    <col min="7" max="7" width="14.85546875" customWidth="1"/>
    <col min="8" max="8" width="18.85546875" customWidth="1"/>
    <col min="9" max="9" width="15.42578125" customWidth="1"/>
  </cols>
  <sheetData>
    <row r="1" spans="1:9" x14ac:dyDescent="0.25">
      <c r="A1" s="1" t="s">
        <v>88</v>
      </c>
    </row>
    <row r="2" spans="1:9" x14ac:dyDescent="0.25">
      <c r="A2" s="1" t="s">
        <v>133</v>
      </c>
    </row>
    <row r="3" spans="1:9" x14ac:dyDescent="0.25">
      <c r="A3" t="s">
        <v>130</v>
      </c>
    </row>
    <row r="4" spans="1:9" ht="18.75" x14ac:dyDescent="0.3">
      <c r="A4" s="25"/>
      <c r="B4" s="27" t="s">
        <v>85</v>
      </c>
      <c r="C4" s="27" t="s">
        <v>84</v>
      </c>
      <c r="D4" s="27" t="s">
        <v>86</v>
      </c>
      <c r="E4" s="27" t="s">
        <v>85</v>
      </c>
      <c r="F4" s="27" t="s">
        <v>84</v>
      </c>
      <c r="G4" s="27" t="s">
        <v>86</v>
      </c>
      <c r="H4" s="27" t="s">
        <v>85</v>
      </c>
      <c r="I4" s="27" t="s">
        <v>84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28">
        <v>43555</v>
      </c>
      <c r="H5" s="28">
        <v>43646</v>
      </c>
      <c r="I5" s="32">
        <v>43738</v>
      </c>
    </row>
    <row r="6" spans="1:9" x14ac:dyDescent="0.25">
      <c r="A6" s="22" t="s">
        <v>114</v>
      </c>
      <c r="B6" s="5"/>
      <c r="C6" s="5"/>
      <c r="D6" s="5"/>
      <c r="E6" s="5"/>
      <c r="F6" s="5"/>
    </row>
    <row r="7" spans="1:9" x14ac:dyDescent="0.25">
      <c r="A7" s="19" t="s">
        <v>75</v>
      </c>
      <c r="B7" s="8">
        <f t="shared" ref="B7:D7" si="0">SUM(B8:B9)</f>
        <v>407540541</v>
      </c>
      <c r="C7" s="8">
        <f t="shared" si="0"/>
        <v>230578038</v>
      </c>
      <c r="D7" s="8">
        <f t="shared" si="0"/>
        <v>252409040</v>
      </c>
      <c r="E7" s="8">
        <f>SUM(E8:E9)</f>
        <v>218491920</v>
      </c>
      <c r="F7" s="8">
        <f>SUM(F8:F9)</f>
        <v>202930281</v>
      </c>
      <c r="G7" s="8">
        <f t="shared" ref="G7:I7" si="1">SUM(G8:G9)</f>
        <v>257255048</v>
      </c>
      <c r="H7" s="8">
        <f t="shared" si="1"/>
        <v>220878619</v>
      </c>
      <c r="I7" s="8">
        <f t="shared" si="1"/>
        <v>228209577</v>
      </c>
    </row>
    <row r="8" spans="1:9" x14ac:dyDescent="0.25">
      <c r="A8" s="7" t="s">
        <v>0</v>
      </c>
      <c r="B8" s="5">
        <v>911844</v>
      </c>
      <c r="C8" s="5">
        <v>1120678</v>
      </c>
      <c r="D8" s="5">
        <v>1879026</v>
      </c>
      <c r="E8" s="5">
        <v>2959833</v>
      </c>
      <c r="F8" s="5">
        <v>3345320</v>
      </c>
      <c r="G8" s="5">
        <v>2028656</v>
      </c>
      <c r="H8" s="29">
        <v>586603</v>
      </c>
      <c r="I8" s="5">
        <v>2499858</v>
      </c>
    </row>
    <row r="9" spans="1:9" x14ac:dyDescent="0.25">
      <c r="A9" s="7" t="s">
        <v>76</v>
      </c>
      <c r="B9" s="5">
        <v>406628697</v>
      </c>
      <c r="C9" s="5">
        <v>229457360</v>
      </c>
      <c r="D9" s="5">
        <v>250530014</v>
      </c>
      <c r="E9" s="5">
        <v>215532087</v>
      </c>
      <c r="F9" s="5">
        <v>199584961</v>
      </c>
      <c r="G9" s="5">
        <v>255226392</v>
      </c>
      <c r="H9" s="5">
        <v>220292016</v>
      </c>
      <c r="I9" s="5">
        <v>225709719</v>
      </c>
    </row>
    <row r="10" spans="1:9" x14ac:dyDescent="0.25">
      <c r="A10" s="23" t="s">
        <v>115</v>
      </c>
      <c r="B10" s="8">
        <f t="shared" ref="B10:D10" si="2">SUM(B11:B12)</f>
        <v>1842440405</v>
      </c>
      <c r="C10" s="8">
        <f t="shared" si="2"/>
        <v>2439414068</v>
      </c>
      <c r="D10" s="8">
        <f t="shared" si="2"/>
        <v>3198645485</v>
      </c>
      <c r="E10" s="8">
        <f>SUM(E11:E12)</f>
        <v>3894262142</v>
      </c>
      <c r="F10" s="8">
        <f t="shared" ref="F10:I10" si="3">SUM(F11:F12)</f>
        <v>3565193772</v>
      </c>
      <c r="G10" s="8">
        <f t="shared" si="3"/>
        <v>3510128171</v>
      </c>
      <c r="H10" s="8">
        <f t="shared" si="3"/>
        <v>3006037650</v>
      </c>
      <c r="I10" s="8">
        <f t="shared" si="3"/>
        <v>2837674682</v>
      </c>
    </row>
    <row r="11" spans="1:9" x14ac:dyDescent="0.25">
      <c r="A11" t="s">
        <v>1</v>
      </c>
      <c r="B11" s="5">
        <v>1842440405</v>
      </c>
      <c r="C11" s="5">
        <v>2439414068</v>
      </c>
      <c r="D11" s="5">
        <v>3198645485</v>
      </c>
      <c r="E11" s="5">
        <v>3894262142</v>
      </c>
      <c r="F11" s="8">
        <v>3565193772</v>
      </c>
      <c r="G11" s="5">
        <v>3510128171</v>
      </c>
      <c r="H11" s="5">
        <v>3006037650</v>
      </c>
      <c r="I11" s="5">
        <v>2837674682</v>
      </c>
    </row>
    <row r="12" spans="1:9" x14ac:dyDescent="0.25">
      <c r="A12" t="s">
        <v>2</v>
      </c>
      <c r="B12" s="5"/>
      <c r="C12" s="5"/>
      <c r="D12" s="5"/>
      <c r="E12" s="5"/>
      <c r="F12" s="5"/>
    </row>
    <row r="13" spans="1:9" x14ac:dyDescent="0.25">
      <c r="A13" s="20" t="s">
        <v>116</v>
      </c>
      <c r="B13" s="5"/>
      <c r="C13" s="5"/>
      <c r="D13" s="5">
        <v>0</v>
      </c>
      <c r="E13" s="5">
        <v>0</v>
      </c>
      <c r="F13" s="5">
        <v>0</v>
      </c>
    </row>
    <row r="14" spans="1:9" x14ac:dyDescent="0.25">
      <c r="A14" s="20" t="s">
        <v>117</v>
      </c>
      <c r="B14" s="8">
        <f t="shared" ref="B14:D14" si="4">SUM(B15:B16)</f>
        <v>258011440</v>
      </c>
      <c r="C14" s="8">
        <f t="shared" si="4"/>
        <v>268822106</v>
      </c>
      <c r="D14" s="8">
        <f t="shared" si="4"/>
        <v>266364158</v>
      </c>
      <c r="E14" s="8">
        <f>SUM(E15:E16)</f>
        <v>303267652</v>
      </c>
      <c r="F14" s="8">
        <f>SUM(F15:F16)</f>
        <v>318224218</v>
      </c>
      <c r="G14" s="8">
        <f>SUM(G15:G16)</f>
        <v>321088174</v>
      </c>
      <c r="H14" s="8">
        <f t="shared" ref="H14:I14" si="5">SUM(H15:H16)</f>
        <v>319623352</v>
      </c>
      <c r="I14" s="8">
        <f t="shared" si="5"/>
        <v>340208852</v>
      </c>
    </row>
    <row r="15" spans="1:9" x14ac:dyDescent="0.25">
      <c r="A15" t="s">
        <v>3</v>
      </c>
      <c r="B15" s="5">
        <v>0</v>
      </c>
      <c r="C15" s="5"/>
      <c r="D15" s="5"/>
      <c r="E15" s="5">
        <v>0</v>
      </c>
      <c r="F15" s="5">
        <v>10000000</v>
      </c>
      <c r="G15" s="5">
        <v>10000000</v>
      </c>
      <c r="H15" s="5">
        <v>10000000</v>
      </c>
      <c r="I15" s="5">
        <v>30000000</v>
      </c>
    </row>
    <row r="16" spans="1:9" x14ac:dyDescent="0.25">
      <c r="A16" t="s">
        <v>4</v>
      </c>
      <c r="B16" s="5">
        <v>258011440</v>
      </c>
      <c r="C16" s="5">
        <v>268822106</v>
      </c>
      <c r="D16" s="5">
        <v>266364158</v>
      </c>
      <c r="E16" s="5">
        <v>303267652</v>
      </c>
      <c r="F16" s="5">
        <v>308224218</v>
      </c>
      <c r="G16" s="5">
        <v>311088174</v>
      </c>
      <c r="H16" s="5">
        <v>309623352</v>
      </c>
      <c r="I16" s="5">
        <v>310208852</v>
      </c>
    </row>
    <row r="17" spans="1:9" x14ac:dyDescent="0.25">
      <c r="A17" s="20" t="s">
        <v>118</v>
      </c>
      <c r="B17" s="8">
        <f t="shared" ref="B17:D17" si="6">SUM(B18:B19)</f>
        <v>9800847789</v>
      </c>
      <c r="C17" s="8">
        <v>10036596734</v>
      </c>
      <c r="D17" s="8">
        <f t="shared" si="6"/>
        <v>11006181326</v>
      </c>
      <c r="E17" s="8">
        <f>SUM(E18:E19)</f>
        <v>11036337622</v>
      </c>
      <c r="F17" s="8">
        <f>SUM(F18:F19)</f>
        <v>11697055780</v>
      </c>
      <c r="G17" s="8">
        <f t="shared" ref="G17:H17" si="7">SUM(G18:G19)</f>
        <v>12113195688</v>
      </c>
      <c r="H17" s="8">
        <f t="shared" si="7"/>
        <v>12556676244</v>
      </c>
      <c r="I17" s="8">
        <f>SUM(I18:I19)</f>
        <v>12502375394</v>
      </c>
    </row>
    <row r="18" spans="1:9" x14ac:dyDescent="0.25">
      <c r="A18" t="s">
        <v>5</v>
      </c>
      <c r="B18" s="5">
        <v>9800847789</v>
      </c>
      <c r="C18" s="5"/>
      <c r="D18" s="5">
        <v>11006181326</v>
      </c>
      <c r="E18" s="5">
        <v>11036337622</v>
      </c>
      <c r="F18" s="5">
        <v>11697055780</v>
      </c>
      <c r="G18" s="5">
        <v>12113195688</v>
      </c>
      <c r="H18" s="29">
        <v>12556676244</v>
      </c>
      <c r="I18" s="5">
        <v>12502375394</v>
      </c>
    </row>
    <row r="19" spans="1:9" x14ac:dyDescent="0.25">
      <c r="A19" t="s">
        <v>6</v>
      </c>
      <c r="B19" s="5"/>
      <c r="C19" s="5"/>
      <c r="D19" s="5"/>
      <c r="E19" s="5"/>
      <c r="F19" s="5"/>
    </row>
    <row r="20" spans="1:9" x14ac:dyDescent="0.25">
      <c r="A20" s="19" t="s">
        <v>119</v>
      </c>
      <c r="B20" s="5">
        <v>156089855</v>
      </c>
      <c r="C20" s="5">
        <v>152867646</v>
      </c>
      <c r="D20" s="5">
        <v>145279543</v>
      </c>
      <c r="E20" s="5">
        <v>146802365</v>
      </c>
      <c r="F20" s="5">
        <v>142256115</v>
      </c>
      <c r="G20" s="5">
        <v>336135487</v>
      </c>
      <c r="H20" s="29">
        <v>333594302</v>
      </c>
      <c r="I20" s="5">
        <v>331479244</v>
      </c>
    </row>
    <row r="21" spans="1:9" x14ac:dyDescent="0.25">
      <c r="A21" s="19" t="s">
        <v>120</v>
      </c>
      <c r="B21" s="5">
        <v>612705722</v>
      </c>
      <c r="C21" s="5">
        <v>547408618</v>
      </c>
      <c r="D21" s="5">
        <v>299210052</v>
      </c>
      <c r="E21" s="5">
        <v>337837008</v>
      </c>
      <c r="F21" s="5">
        <v>342473294</v>
      </c>
      <c r="G21" s="5">
        <v>177417618</v>
      </c>
      <c r="H21" s="29">
        <v>232530093</v>
      </c>
      <c r="I21" s="5">
        <v>247455902</v>
      </c>
    </row>
    <row r="22" spans="1:9" x14ac:dyDescent="0.25">
      <c r="A22" s="19" t="s">
        <v>121</v>
      </c>
      <c r="B22" s="5">
        <v>0</v>
      </c>
      <c r="C22" s="5"/>
      <c r="D22" s="5"/>
      <c r="E22" s="5">
        <v>0</v>
      </c>
      <c r="F22" s="5">
        <v>0</v>
      </c>
    </row>
    <row r="23" spans="1:9" x14ac:dyDescent="0.25">
      <c r="A23" s="2"/>
      <c r="B23" s="8">
        <f t="shared" ref="B23:D23" si="8">B7+B10+B14+B17+B20+B21</f>
        <v>13077635752</v>
      </c>
      <c r="C23" s="8">
        <f t="shared" si="8"/>
        <v>13675687210</v>
      </c>
      <c r="D23" s="8">
        <f t="shared" si="8"/>
        <v>15168089604</v>
      </c>
      <c r="E23" s="8">
        <f>E7+E10+E14+E17+E20+E21</f>
        <v>15936998709</v>
      </c>
      <c r="F23" s="8">
        <f>F7+F11+F14+F17+F20+F21</f>
        <v>16268133460</v>
      </c>
      <c r="G23" s="8">
        <f t="shared" ref="G23:H23" si="9">G7+G10+G14+G17+G20+G21</f>
        <v>16715220186</v>
      </c>
      <c r="H23" s="8">
        <f t="shared" si="9"/>
        <v>16669340260</v>
      </c>
      <c r="I23" s="8">
        <f>I7+I10+I14+I17+I20+I21</f>
        <v>16487403651</v>
      </c>
    </row>
    <row r="24" spans="1:9" x14ac:dyDescent="0.25">
      <c r="B24" s="5"/>
      <c r="C24" s="5"/>
      <c r="D24" s="5"/>
      <c r="E24" s="5"/>
      <c r="F24" s="5"/>
    </row>
    <row r="25" spans="1:9" x14ac:dyDescent="0.25">
      <c r="A25" s="22" t="s">
        <v>122</v>
      </c>
      <c r="B25" s="5"/>
      <c r="C25" s="5"/>
      <c r="D25" s="5"/>
      <c r="E25" s="5"/>
      <c r="F25" s="5"/>
    </row>
    <row r="26" spans="1:9" x14ac:dyDescent="0.25">
      <c r="A26" s="20" t="s">
        <v>123</v>
      </c>
      <c r="B26" s="5"/>
      <c r="C26" s="5"/>
      <c r="D26" s="5"/>
      <c r="E26" s="5"/>
      <c r="F26" s="5"/>
    </row>
    <row r="27" spans="1:9" x14ac:dyDescent="0.25">
      <c r="A27" s="20" t="s">
        <v>124</v>
      </c>
      <c r="B27" s="5">
        <v>273913334</v>
      </c>
      <c r="C27" s="5">
        <v>480932146</v>
      </c>
      <c r="D27" s="5">
        <v>377580400</v>
      </c>
      <c r="E27" s="5">
        <v>117483309</v>
      </c>
      <c r="F27" s="5">
        <v>130046361</v>
      </c>
      <c r="G27" s="29">
        <v>121949032</v>
      </c>
      <c r="H27" s="29">
        <v>210650682</v>
      </c>
      <c r="I27" s="5">
        <v>466931625</v>
      </c>
    </row>
    <row r="28" spans="1:9" x14ac:dyDescent="0.25">
      <c r="A28" s="20" t="s">
        <v>125</v>
      </c>
      <c r="B28" s="8">
        <f t="shared" ref="B28:G28" si="10">SUM(B29:B33)</f>
        <v>8656788823</v>
      </c>
      <c r="C28" s="8">
        <f t="shared" si="10"/>
        <v>9100010394</v>
      </c>
      <c r="D28" s="8">
        <f t="shared" si="10"/>
        <v>11049398825</v>
      </c>
      <c r="E28" s="8">
        <f t="shared" si="10"/>
        <v>11734118048</v>
      </c>
      <c r="F28" s="8">
        <f t="shared" si="10"/>
        <v>12746679552</v>
      </c>
      <c r="G28" s="8">
        <f t="shared" si="10"/>
        <v>12557791579</v>
      </c>
      <c r="H28" s="8">
        <f t="shared" ref="H28" si="11">SUM(H29:H33)</f>
        <v>13109140852</v>
      </c>
      <c r="I28" s="8">
        <f>SUM(I29:I33)</f>
        <v>12570265782</v>
      </c>
    </row>
    <row r="29" spans="1:9" x14ac:dyDescent="0.25">
      <c r="A29" t="s">
        <v>7</v>
      </c>
      <c r="B29" s="5">
        <v>8243830563</v>
      </c>
      <c r="C29" s="5">
        <v>8673216076</v>
      </c>
      <c r="D29" s="5">
        <v>10608675968</v>
      </c>
      <c r="E29" s="5">
        <v>11251121971</v>
      </c>
      <c r="F29" s="5">
        <v>12263538696</v>
      </c>
      <c r="G29" s="29">
        <v>12034263294</v>
      </c>
      <c r="H29" s="29">
        <v>12635119520</v>
      </c>
      <c r="I29" s="5">
        <v>12090248672</v>
      </c>
    </row>
    <row r="30" spans="1:9" x14ac:dyDescent="0.25">
      <c r="A30" t="s">
        <v>8</v>
      </c>
      <c r="B30" s="5"/>
      <c r="C30" s="5"/>
      <c r="D30" s="5"/>
      <c r="E30" s="5"/>
      <c r="F30" s="5"/>
    </row>
    <row r="31" spans="1:9" x14ac:dyDescent="0.25">
      <c r="A31" t="s">
        <v>9</v>
      </c>
      <c r="B31" s="5">
        <v>63558175</v>
      </c>
      <c r="C31" s="5">
        <v>63175671</v>
      </c>
      <c r="D31" s="5">
        <v>67765122</v>
      </c>
      <c r="E31" s="5">
        <v>61749030</v>
      </c>
      <c r="F31" s="5">
        <v>53148350</v>
      </c>
      <c r="G31" s="5">
        <v>54127017</v>
      </c>
      <c r="H31" s="31">
        <v>54695788</v>
      </c>
      <c r="I31" s="5">
        <v>52414718</v>
      </c>
    </row>
    <row r="32" spans="1:9" x14ac:dyDescent="0.25">
      <c r="A32" t="s">
        <v>10</v>
      </c>
      <c r="B32" s="5"/>
      <c r="C32" s="5"/>
      <c r="D32" s="5"/>
      <c r="E32" s="5"/>
      <c r="F32" s="5"/>
    </row>
    <row r="33" spans="1:9" x14ac:dyDescent="0.25">
      <c r="A33" t="s">
        <v>11</v>
      </c>
      <c r="B33" s="5">
        <v>349400085</v>
      </c>
      <c r="C33" s="5">
        <v>363618647</v>
      </c>
      <c r="D33" s="5">
        <v>372957735</v>
      </c>
      <c r="E33" s="5">
        <v>421247047</v>
      </c>
      <c r="F33" s="5">
        <v>429992506</v>
      </c>
      <c r="G33" s="5">
        <v>469401268</v>
      </c>
      <c r="H33" s="5">
        <v>419325544</v>
      </c>
      <c r="I33" s="5">
        <v>427602392</v>
      </c>
    </row>
    <row r="34" spans="1:9" x14ac:dyDescent="0.25">
      <c r="A34" s="20" t="s">
        <v>126</v>
      </c>
      <c r="B34" s="5">
        <v>2373777663</v>
      </c>
      <c r="C34" s="5">
        <v>2307474283</v>
      </c>
      <c r="D34" s="5">
        <v>1781889642</v>
      </c>
      <c r="E34" s="5">
        <v>2280390285</v>
      </c>
      <c r="F34" s="5">
        <v>1562374268</v>
      </c>
      <c r="G34" s="5">
        <v>2018029635</v>
      </c>
      <c r="H34" s="5">
        <v>1423764593</v>
      </c>
      <c r="I34" s="5">
        <v>1485465047</v>
      </c>
    </row>
    <row r="35" spans="1:9" x14ac:dyDescent="0.25">
      <c r="A35" s="2"/>
      <c r="B35" s="8">
        <f t="shared" ref="B35:D35" si="12">B27+B28+B34</f>
        <v>11304479820</v>
      </c>
      <c r="C35" s="8">
        <f t="shared" si="12"/>
        <v>11888416823</v>
      </c>
      <c r="D35" s="8">
        <f t="shared" si="12"/>
        <v>13208868867</v>
      </c>
      <c r="E35" s="8">
        <f>E27+E28+E34</f>
        <v>14131991642</v>
      </c>
      <c r="F35" s="8">
        <f>F27+F28+F34</f>
        <v>14439100181</v>
      </c>
      <c r="G35" s="8">
        <f>G27+G28+G34</f>
        <v>14697770246</v>
      </c>
      <c r="H35" s="8">
        <f>H27+H28+H34</f>
        <v>14743556127</v>
      </c>
      <c r="I35" s="8">
        <f>I27+I28+I34</f>
        <v>14522662454</v>
      </c>
    </row>
    <row r="36" spans="1:9" x14ac:dyDescent="0.25">
      <c r="B36" s="5"/>
      <c r="C36" s="5"/>
      <c r="D36" s="5"/>
      <c r="E36" s="5"/>
      <c r="F36" s="5"/>
    </row>
    <row r="37" spans="1:9" x14ac:dyDescent="0.25">
      <c r="A37" s="20" t="s">
        <v>127</v>
      </c>
      <c r="B37" s="5"/>
      <c r="C37" s="5"/>
      <c r="D37" s="5"/>
      <c r="E37" s="5"/>
      <c r="F37" s="5"/>
    </row>
    <row r="38" spans="1:9" x14ac:dyDescent="0.25">
      <c r="A38" t="s">
        <v>12</v>
      </c>
      <c r="B38" s="5">
        <v>1342838971</v>
      </c>
      <c r="C38" s="5">
        <v>1342838971</v>
      </c>
      <c r="D38" s="5">
        <v>1342838971</v>
      </c>
      <c r="E38" s="5">
        <v>1342838971</v>
      </c>
      <c r="F38" s="5">
        <v>1342838971</v>
      </c>
      <c r="G38" s="5">
        <v>1342838971</v>
      </c>
      <c r="H38" s="31">
        <v>1403266700</v>
      </c>
      <c r="I38" s="5">
        <v>1403266700</v>
      </c>
    </row>
    <row r="39" spans="1:9" x14ac:dyDescent="0.25">
      <c r="A39" t="s">
        <v>13</v>
      </c>
      <c r="B39" s="5">
        <v>730852</v>
      </c>
      <c r="C39" s="5">
        <v>730852</v>
      </c>
      <c r="D39" s="5">
        <v>730852</v>
      </c>
      <c r="E39" s="5">
        <v>730852</v>
      </c>
      <c r="F39" s="5">
        <v>730852</v>
      </c>
      <c r="G39" s="5">
        <v>730852</v>
      </c>
      <c r="H39" s="29">
        <v>730852</v>
      </c>
      <c r="I39" s="5">
        <v>730852</v>
      </c>
    </row>
    <row r="40" spans="1:9" x14ac:dyDescent="0.25">
      <c r="A40" t="s">
        <v>14</v>
      </c>
      <c r="B40" s="5">
        <v>296051237</v>
      </c>
      <c r="C40" s="5">
        <v>298874128</v>
      </c>
      <c r="D40" s="5">
        <v>333264198</v>
      </c>
      <c r="E40" s="5">
        <v>341363794</v>
      </c>
      <c r="F40" s="5">
        <v>346169036</v>
      </c>
      <c r="G40" s="5">
        <v>383852369</v>
      </c>
      <c r="H40" s="31">
        <v>392375987</v>
      </c>
      <c r="I40" s="5">
        <v>400167399</v>
      </c>
    </row>
    <row r="41" spans="1:9" x14ac:dyDescent="0.25">
      <c r="A41" t="s">
        <v>15</v>
      </c>
      <c r="B41" s="5">
        <v>21501528</v>
      </c>
      <c r="C41" s="5">
        <v>54757137</v>
      </c>
      <c r="D41" s="5">
        <v>54757137</v>
      </c>
      <c r="E41" s="5">
        <v>54906882</v>
      </c>
      <c r="F41" s="5">
        <v>54906882</v>
      </c>
      <c r="G41" s="5">
        <v>54906882</v>
      </c>
      <c r="H41" s="5">
        <v>54906882</v>
      </c>
      <c r="I41" s="5">
        <v>54906882</v>
      </c>
    </row>
    <row r="42" spans="1:9" x14ac:dyDescent="0.25">
      <c r="A42" t="s">
        <v>16</v>
      </c>
      <c r="B42" s="5">
        <v>112033344</v>
      </c>
      <c r="C42" s="5">
        <v>90069299</v>
      </c>
      <c r="D42" s="5">
        <v>227629579</v>
      </c>
      <c r="E42" s="5">
        <v>65166568</v>
      </c>
      <c r="F42" s="5">
        <v>84387538</v>
      </c>
      <c r="G42" s="5">
        <v>235120866</v>
      </c>
      <c r="H42" s="5">
        <v>74503712</v>
      </c>
      <c r="I42" s="5">
        <v>105669364</v>
      </c>
    </row>
    <row r="43" spans="1:9" x14ac:dyDescent="0.25">
      <c r="A43" s="2"/>
      <c r="B43" s="8">
        <f t="shared" ref="B43:D43" si="13">SUM(B38:B42)</f>
        <v>1773155932</v>
      </c>
      <c r="C43" s="8">
        <f t="shared" si="13"/>
        <v>1787270387</v>
      </c>
      <c r="D43" s="8">
        <f t="shared" si="13"/>
        <v>1959220737</v>
      </c>
      <c r="E43" s="8">
        <f>SUM(E38:E42)</f>
        <v>1805007067</v>
      </c>
      <c r="F43" s="8">
        <f>SUM(F38:F42)</f>
        <v>1829033279</v>
      </c>
      <c r="G43" s="8">
        <f t="shared" ref="G43:I43" si="14">SUM(G38:G42)</f>
        <v>2017449940</v>
      </c>
      <c r="H43" s="8">
        <f t="shared" si="14"/>
        <v>1925784133</v>
      </c>
      <c r="I43" s="8">
        <f t="shared" si="14"/>
        <v>1964741197</v>
      </c>
    </row>
    <row r="44" spans="1:9" x14ac:dyDescent="0.25">
      <c r="A44" s="2"/>
      <c r="B44" s="8">
        <f t="shared" ref="B44:D44" si="15">B35+B43</f>
        <v>13077635752</v>
      </c>
      <c r="C44" s="8">
        <f t="shared" si="15"/>
        <v>13675687210</v>
      </c>
      <c r="D44" s="8">
        <f t="shared" si="15"/>
        <v>15168089604</v>
      </c>
      <c r="E44" s="8">
        <f>E35+E43</f>
        <v>15936998709</v>
      </c>
      <c r="F44" s="8">
        <f>F35+F43</f>
        <v>16268133460</v>
      </c>
      <c r="G44" s="8">
        <f t="shared" ref="G44:I44" si="16">G35+G43</f>
        <v>16715220186</v>
      </c>
      <c r="H44" s="8">
        <f t="shared" si="16"/>
        <v>16669340260</v>
      </c>
      <c r="I44" s="8">
        <f t="shared" si="16"/>
        <v>16487403651</v>
      </c>
    </row>
    <row r="45" spans="1:9" x14ac:dyDescent="0.25">
      <c r="A45" s="2"/>
      <c r="B45" s="5"/>
      <c r="C45" s="5"/>
      <c r="D45" s="5"/>
      <c r="E45" s="8"/>
      <c r="F45" s="8"/>
    </row>
    <row r="46" spans="1:9" x14ac:dyDescent="0.25">
      <c r="A46" s="18" t="s">
        <v>128</v>
      </c>
      <c r="B46" s="24">
        <f>B43/B47</f>
        <v>13.20453137191533</v>
      </c>
      <c r="C46" s="24">
        <f t="shared" ref="C46:I46" si="17">C43/C47</f>
        <v>13.309640437892833</v>
      </c>
      <c r="D46" s="24">
        <f t="shared" si="17"/>
        <v>14.590139095687595</v>
      </c>
      <c r="E46" s="24">
        <f t="shared" si="17"/>
        <v>13.441723884851418</v>
      </c>
      <c r="F46" s="24">
        <f t="shared" si="17"/>
        <v>13.620644906052553</v>
      </c>
      <c r="G46" s="24">
        <f t="shared" si="17"/>
        <v>15.023766688105749</v>
      </c>
      <c r="H46" s="24">
        <f t="shared" si="17"/>
        <v>13.723578939056987</v>
      </c>
      <c r="I46" s="24">
        <f t="shared" si="17"/>
        <v>14.00119590238976</v>
      </c>
    </row>
    <row r="47" spans="1:9" x14ac:dyDescent="0.25">
      <c r="A47" s="18" t="s">
        <v>129</v>
      </c>
      <c r="B47" s="24">
        <f>B38/10</f>
        <v>134283897.09999999</v>
      </c>
      <c r="C47" s="24">
        <f t="shared" ref="C47:I47" si="18">C38/10</f>
        <v>134283897.09999999</v>
      </c>
      <c r="D47" s="24">
        <f t="shared" si="18"/>
        <v>134283897.09999999</v>
      </c>
      <c r="E47" s="24">
        <f t="shared" si="18"/>
        <v>134283897.09999999</v>
      </c>
      <c r="F47" s="24">
        <f t="shared" si="18"/>
        <v>134283897.09999999</v>
      </c>
      <c r="G47" s="24">
        <f t="shared" si="18"/>
        <v>134283897.09999999</v>
      </c>
      <c r="H47" s="24">
        <f t="shared" si="18"/>
        <v>140326670</v>
      </c>
      <c r="I47" s="24">
        <f t="shared" si="18"/>
        <v>140326670</v>
      </c>
    </row>
    <row r="48" spans="1:9" x14ac:dyDescent="0.25">
      <c r="B48" s="5"/>
      <c r="C48" s="5"/>
      <c r="D48" s="5"/>
      <c r="E48" s="5"/>
      <c r="F48" s="5"/>
    </row>
    <row r="49" spans="1:6" x14ac:dyDescent="0.25">
      <c r="B49" s="5"/>
      <c r="C49" s="5"/>
      <c r="D49" s="5"/>
      <c r="E49" s="5"/>
      <c r="F49" s="5"/>
    </row>
    <row r="50" spans="1:6" x14ac:dyDescent="0.25">
      <c r="B50" s="8"/>
      <c r="C50" s="8"/>
      <c r="D50" s="8"/>
      <c r="E50" s="8"/>
      <c r="F50" s="8"/>
    </row>
    <row r="51" spans="1:6" x14ac:dyDescent="0.25">
      <c r="B51" s="8"/>
      <c r="C51" s="8"/>
      <c r="D51" s="8"/>
      <c r="E51" s="8"/>
      <c r="F51" s="8"/>
    </row>
    <row r="52" spans="1:6" x14ac:dyDescent="0.25">
      <c r="B52" s="5"/>
      <c r="C52" s="5"/>
      <c r="D52" s="5"/>
      <c r="E52" s="5"/>
      <c r="F52" s="5"/>
    </row>
    <row r="53" spans="1:6" x14ac:dyDescent="0.25">
      <c r="B53" s="5"/>
      <c r="C53" s="5"/>
      <c r="D53" s="5"/>
      <c r="E53" s="5"/>
      <c r="F53" s="5"/>
    </row>
    <row r="54" spans="1:6" x14ac:dyDescent="0.25">
      <c r="B54" s="5"/>
      <c r="C54" s="5"/>
      <c r="D54" s="5"/>
      <c r="E54" s="5"/>
      <c r="F54" s="5"/>
    </row>
    <row r="55" spans="1:6" x14ac:dyDescent="0.25">
      <c r="B55" s="5"/>
      <c r="C55" s="5"/>
      <c r="D55" s="5"/>
      <c r="E55" s="5"/>
      <c r="F55" s="5"/>
    </row>
    <row r="56" spans="1:6" x14ac:dyDescent="0.25">
      <c r="B56" s="5"/>
      <c r="C56" s="5"/>
      <c r="D56" s="5"/>
      <c r="E56" s="5"/>
      <c r="F56" s="5"/>
    </row>
    <row r="57" spans="1:6" x14ac:dyDescent="0.25">
      <c r="A57" s="2"/>
      <c r="B57" s="5"/>
      <c r="C57" s="5"/>
      <c r="D57" s="5"/>
      <c r="E57" s="5"/>
      <c r="F57" s="5"/>
    </row>
    <row r="58" spans="1:6" x14ac:dyDescent="0.25">
      <c r="B58" s="5"/>
      <c r="C58" s="5"/>
      <c r="D58" s="5"/>
      <c r="E58" s="5"/>
      <c r="F58" s="5"/>
    </row>
    <row r="59" spans="1:6" x14ac:dyDescent="0.25">
      <c r="B59" s="5"/>
      <c r="C59" s="5"/>
      <c r="D59" s="5"/>
      <c r="E59" s="5"/>
      <c r="F59" s="5"/>
    </row>
    <row r="60" spans="1:6" x14ac:dyDescent="0.25">
      <c r="B60" s="5"/>
      <c r="C60" s="5"/>
      <c r="D60" s="5"/>
      <c r="E60" s="5"/>
      <c r="F60" s="5"/>
    </row>
    <row r="61" spans="1:6" x14ac:dyDescent="0.25">
      <c r="B61" s="5"/>
      <c r="C61" s="5"/>
      <c r="D61" s="5"/>
      <c r="E61" s="5"/>
      <c r="F61" s="5"/>
    </row>
    <row r="62" spans="1:6" x14ac:dyDescent="0.25">
      <c r="B62" s="8"/>
      <c r="C62" s="8"/>
      <c r="D62" s="8"/>
      <c r="E62" s="8"/>
      <c r="F62" s="8"/>
    </row>
    <row r="63" spans="1:6" x14ac:dyDescent="0.25">
      <c r="B63" s="8"/>
      <c r="C63" s="8"/>
      <c r="D63" s="8"/>
      <c r="E63" s="8"/>
      <c r="F63" s="8"/>
    </row>
    <row r="64" spans="1:6" x14ac:dyDescent="0.25">
      <c r="B64" s="5"/>
      <c r="C64" s="5"/>
      <c r="D64" s="5"/>
      <c r="E64" s="5"/>
      <c r="F64" s="5"/>
    </row>
    <row r="65" spans="1:6" x14ac:dyDescent="0.25">
      <c r="B65" s="5"/>
      <c r="C65" s="5"/>
      <c r="D65" s="5"/>
      <c r="E65" s="5"/>
      <c r="F65" s="5"/>
    </row>
    <row r="66" spans="1:6" x14ac:dyDescent="0.25">
      <c r="B66" s="5"/>
      <c r="C66" s="5"/>
      <c r="D66" s="5"/>
      <c r="E66" s="5"/>
      <c r="F66" s="5"/>
    </row>
    <row r="67" spans="1:6" x14ac:dyDescent="0.25">
      <c r="B67" s="8"/>
      <c r="C67" s="8"/>
      <c r="D67" s="8"/>
      <c r="E67" s="8"/>
      <c r="F67" s="8"/>
    </row>
    <row r="68" spans="1:6" x14ac:dyDescent="0.25">
      <c r="A68" s="2"/>
      <c r="B68" s="8"/>
      <c r="C68" s="8"/>
      <c r="D68" s="8"/>
      <c r="E68" s="8"/>
      <c r="F68" s="8"/>
    </row>
    <row r="69" spans="1:6" x14ac:dyDescent="0.25">
      <c r="A69" s="1"/>
      <c r="B69" s="8"/>
      <c r="C69" s="8"/>
      <c r="D69" s="8"/>
      <c r="E69" s="8"/>
      <c r="F69" s="8"/>
    </row>
    <row r="70" spans="1:6" x14ac:dyDescent="0.25">
      <c r="B70" s="5"/>
      <c r="C70" s="5"/>
      <c r="D70" s="5"/>
      <c r="E70" s="5"/>
      <c r="F70" s="5"/>
    </row>
    <row r="71" spans="1:6" x14ac:dyDescent="0.25">
      <c r="B71" s="5"/>
      <c r="C71" s="5"/>
      <c r="D71" s="5"/>
      <c r="E71" s="5"/>
      <c r="F71" s="5"/>
    </row>
    <row r="72" spans="1:6" x14ac:dyDescent="0.25">
      <c r="B72" s="8"/>
      <c r="C72" s="8"/>
      <c r="D72" s="8"/>
      <c r="E72" s="8"/>
      <c r="F72" s="8"/>
    </row>
    <row r="73" spans="1:6" x14ac:dyDescent="0.25">
      <c r="B73" s="11"/>
      <c r="C73" s="11"/>
      <c r="D73" s="11"/>
      <c r="E73" s="11"/>
      <c r="F73" s="5"/>
    </row>
    <row r="74" spans="1:6" x14ac:dyDescent="0.25">
      <c r="A74" s="2"/>
      <c r="B74" s="6"/>
      <c r="C74" s="6"/>
      <c r="D74" s="6"/>
      <c r="E74" s="6"/>
      <c r="F74" s="6"/>
    </row>
    <row r="75" spans="1:6" x14ac:dyDescent="0.25">
      <c r="B75" s="5"/>
      <c r="C75" s="5"/>
      <c r="D75" s="5"/>
      <c r="E75" s="5"/>
      <c r="F75" s="5"/>
    </row>
    <row r="76" spans="1:6" x14ac:dyDescent="0.25">
      <c r="B76" s="5"/>
      <c r="C76" s="5"/>
      <c r="D76" s="5"/>
      <c r="E76" s="5"/>
      <c r="F76" s="5"/>
    </row>
    <row r="77" spans="1:6" x14ac:dyDescent="0.25">
      <c r="B77" s="5">
        <v>675095490</v>
      </c>
      <c r="C77" s="5">
        <v>799532959</v>
      </c>
      <c r="D77" s="5">
        <v>1034878387</v>
      </c>
      <c r="E77" s="5">
        <v>1288821764</v>
      </c>
      <c r="F77" s="5">
        <v>1143939262</v>
      </c>
    </row>
    <row r="78" spans="1:6" x14ac:dyDescent="0.25">
      <c r="A78" s="2"/>
      <c r="B78" s="5">
        <v>-463545220</v>
      </c>
      <c r="C78" s="5">
        <v>-517685193</v>
      </c>
      <c r="D78" s="5">
        <v>-612673654</v>
      </c>
      <c r="E78" s="5">
        <v>-661102365</v>
      </c>
      <c r="F78" s="5">
        <v>-770918642</v>
      </c>
    </row>
    <row r="79" spans="1:6" x14ac:dyDescent="0.25">
      <c r="B79" s="5"/>
      <c r="C79" s="5"/>
      <c r="D79" s="5"/>
      <c r="E79" s="5"/>
      <c r="F79" s="5">
        <v>45068955</v>
      </c>
    </row>
    <row r="80" spans="1:6" x14ac:dyDescent="0.25">
      <c r="A80" s="4" t="s">
        <v>37</v>
      </c>
      <c r="B80" s="5">
        <v>8501939</v>
      </c>
      <c r="C80" s="5">
        <v>23902730</v>
      </c>
      <c r="D80" s="5">
        <v>12136342</v>
      </c>
      <c r="E80" s="5">
        <v>13689439</v>
      </c>
      <c r="F80" s="5">
        <v>14753405</v>
      </c>
    </row>
    <row r="81" spans="1:6" x14ac:dyDescent="0.25">
      <c r="B81" s="5">
        <v>24005456</v>
      </c>
      <c r="C81" s="5">
        <v>17937834</v>
      </c>
      <c r="D81" s="5">
        <v>25114216</v>
      </c>
      <c r="E81" s="5">
        <v>18137810</v>
      </c>
      <c r="F81" s="5">
        <v>10057748</v>
      </c>
    </row>
    <row r="82" spans="1:6" x14ac:dyDescent="0.25">
      <c r="A82" s="2" t="s">
        <v>38</v>
      </c>
      <c r="B82" s="5">
        <v>0</v>
      </c>
      <c r="C82" s="5">
        <v>-67322217</v>
      </c>
      <c r="D82" s="5">
        <v>95559</v>
      </c>
      <c r="E82" s="5">
        <v>50400</v>
      </c>
      <c r="F82" s="5">
        <v>28400</v>
      </c>
    </row>
    <row r="83" spans="1:6" x14ac:dyDescent="0.25">
      <c r="A83" t="s">
        <v>39</v>
      </c>
      <c r="B83" s="5">
        <v>-63022262</v>
      </c>
      <c r="C83" s="5">
        <v>-3578796</v>
      </c>
      <c r="D83" s="5">
        <v>-85736343</v>
      </c>
      <c r="E83" s="5">
        <v>-93087677</v>
      </c>
      <c r="F83" s="5">
        <v>-99296915</v>
      </c>
    </row>
    <row r="84" spans="1:6" x14ac:dyDescent="0.25">
      <c r="A84" t="s">
        <v>40</v>
      </c>
      <c r="B84" s="5">
        <v>-3079022</v>
      </c>
      <c r="C84" s="5">
        <v>-36661252</v>
      </c>
      <c r="D84" s="5">
        <v>-4449706</v>
      </c>
      <c r="E84" s="5">
        <v>-2519071</v>
      </c>
      <c r="F84" s="5">
        <v>-7598786</v>
      </c>
    </row>
    <row r="85" spans="1:6" x14ac:dyDescent="0.25">
      <c r="A85" t="s">
        <v>78</v>
      </c>
      <c r="B85" s="5">
        <v>-77694761</v>
      </c>
      <c r="C85" s="5">
        <v>49852531</v>
      </c>
      <c r="D85" s="5">
        <v>-77539175</v>
      </c>
      <c r="E85" s="5">
        <v>-94559859</v>
      </c>
      <c r="F85" s="5">
        <v>-177786797</v>
      </c>
    </row>
    <row r="86" spans="1:6" x14ac:dyDescent="0.25">
      <c r="A86" t="s">
        <v>41</v>
      </c>
      <c r="B86" s="5">
        <v>24571065</v>
      </c>
      <c r="C86" s="5">
        <v>-56734947</v>
      </c>
      <c r="D86" s="5">
        <v>37282541</v>
      </c>
      <c r="E86" s="5">
        <v>17810680</v>
      </c>
      <c r="F86" s="5">
        <v>8669907</v>
      </c>
    </row>
    <row r="87" spans="1:6" x14ac:dyDescent="0.25">
      <c r="A87" t="s">
        <v>42</v>
      </c>
      <c r="B87" s="5">
        <v>-46158176</v>
      </c>
      <c r="C87" s="5"/>
      <c r="D87" s="5">
        <v>-67781174</v>
      </c>
      <c r="E87" s="5">
        <v>-70431324</v>
      </c>
      <c r="F87" s="5">
        <v>-105237295</v>
      </c>
    </row>
    <row r="88" spans="1:6" x14ac:dyDescent="0.25">
      <c r="A88" t="s">
        <v>43</v>
      </c>
      <c r="B88" s="8">
        <f t="shared" ref="B88:F88" si="19">SUM(B77:B87)</f>
        <v>78674509</v>
      </c>
      <c r="C88" s="8">
        <f t="shared" si="19"/>
        <v>209243649</v>
      </c>
      <c r="D88" s="8">
        <f t="shared" si="19"/>
        <v>261326993</v>
      </c>
      <c r="E88" s="8">
        <f t="shared" si="19"/>
        <v>416809797</v>
      </c>
      <c r="F88" s="8">
        <f t="shared" si="19"/>
        <v>61679242</v>
      </c>
    </row>
    <row r="89" spans="1:6" x14ac:dyDescent="0.25">
      <c r="A89" t="s">
        <v>44</v>
      </c>
      <c r="B89" s="8"/>
      <c r="C89" s="8"/>
      <c r="D89" s="8"/>
      <c r="E89" s="8"/>
      <c r="F89" s="8"/>
    </row>
    <row r="90" spans="1:6" x14ac:dyDescent="0.25">
      <c r="A90" t="s">
        <v>45</v>
      </c>
      <c r="B90" s="5"/>
      <c r="C90" s="5"/>
      <c r="D90" s="5"/>
      <c r="E90" s="5"/>
      <c r="F90" s="5"/>
    </row>
    <row r="91" spans="1:6" x14ac:dyDescent="0.25">
      <c r="A91" t="s">
        <v>46</v>
      </c>
      <c r="B91" s="5">
        <v>-629311325</v>
      </c>
      <c r="C91" s="5">
        <v>-1121068917</v>
      </c>
      <c r="D91" s="5">
        <v>-1680346612</v>
      </c>
      <c r="E91" s="5">
        <v>-1315198423</v>
      </c>
      <c r="F91" s="5">
        <v>-1506210313</v>
      </c>
    </row>
    <row r="92" spans="1:6" x14ac:dyDescent="0.25">
      <c r="A92" t="s">
        <v>47</v>
      </c>
      <c r="B92" s="5"/>
      <c r="C92" s="5"/>
      <c r="D92" s="5"/>
      <c r="E92" s="5"/>
      <c r="F92" s="5">
        <v>58878663</v>
      </c>
    </row>
    <row r="93" spans="1:6" x14ac:dyDescent="0.25">
      <c r="A93" t="s">
        <v>48</v>
      </c>
      <c r="B93" s="5">
        <v>62988295</v>
      </c>
      <c r="C93" s="5">
        <v>14186490</v>
      </c>
      <c r="D93" s="5">
        <v>-25831164</v>
      </c>
      <c r="E93" s="5">
        <v>13024923</v>
      </c>
      <c r="F93" s="5">
        <v>-36433849</v>
      </c>
    </row>
    <row r="94" spans="1:6" ht="30" x14ac:dyDescent="0.25">
      <c r="A94" s="9" t="s">
        <v>49</v>
      </c>
      <c r="B94" s="5">
        <v>105000000</v>
      </c>
      <c r="C94" s="5">
        <v>-75000000</v>
      </c>
      <c r="D94" s="5">
        <v>423600000</v>
      </c>
      <c r="E94" s="5">
        <v>586426100</v>
      </c>
      <c r="F94" s="5">
        <v>2540035992</v>
      </c>
    </row>
    <row r="95" spans="1:6" x14ac:dyDescent="0.25">
      <c r="A95" s="3"/>
      <c r="B95" s="5">
        <v>340137543</v>
      </c>
      <c r="C95" s="5">
        <v>1368997096</v>
      </c>
      <c r="D95" s="5">
        <v>1143579523</v>
      </c>
      <c r="E95" s="5">
        <v>1195605776</v>
      </c>
      <c r="F95" s="5">
        <v>681559989</v>
      </c>
    </row>
    <row r="96" spans="1:6" x14ac:dyDescent="0.25">
      <c r="A96" s="1" t="s">
        <v>50</v>
      </c>
      <c r="B96" s="5">
        <v>153051601</v>
      </c>
      <c r="C96" s="5">
        <v>-82437672</v>
      </c>
      <c r="D96" s="5">
        <v>20335128</v>
      </c>
      <c r="E96" s="5">
        <v>708018391</v>
      </c>
      <c r="F96" s="5">
        <v>421416881</v>
      </c>
    </row>
    <row r="97" spans="1:6" x14ac:dyDescent="0.25">
      <c r="A97" t="s">
        <v>51</v>
      </c>
      <c r="B97" s="8">
        <f t="shared" ref="B97:F97" si="20">SUM(B91:B96)</f>
        <v>31866114</v>
      </c>
      <c r="C97" s="8">
        <f t="shared" si="20"/>
        <v>104676997</v>
      </c>
      <c r="D97" s="8">
        <f t="shared" si="20"/>
        <v>-118663125</v>
      </c>
      <c r="E97" s="8">
        <f t="shared" si="20"/>
        <v>1187876767</v>
      </c>
      <c r="F97" s="8">
        <f t="shared" si="20"/>
        <v>2159247363</v>
      </c>
    </row>
    <row r="98" spans="1:6" x14ac:dyDescent="0.25">
      <c r="A98" t="s">
        <v>79</v>
      </c>
      <c r="B98" s="8">
        <f>B88+B97</f>
        <v>110540623</v>
      </c>
      <c r="C98" s="8">
        <f t="shared" ref="C98:F98" si="21">C88+C97</f>
        <v>313920646</v>
      </c>
      <c r="D98" s="8">
        <f t="shared" si="21"/>
        <v>142663868</v>
      </c>
      <c r="E98" s="8">
        <f t="shared" si="21"/>
        <v>1604686564</v>
      </c>
      <c r="F98" s="8">
        <f t="shared" si="21"/>
        <v>2220926605</v>
      </c>
    </row>
    <row r="99" spans="1:6" x14ac:dyDescent="0.25">
      <c r="A99" t="s">
        <v>52</v>
      </c>
      <c r="B99" s="5"/>
      <c r="C99" s="5"/>
      <c r="D99" s="5"/>
      <c r="E99" s="5"/>
      <c r="F99" s="5"/>
    </row>
    <row r="100" spans="1:6" x14ac:dyDescent="0.25">
      <c r="A100" t="s">
        <v>53</v>
      </c>
      <c r="B100" s="5">
        <v>2523617</v>
      </c>
      <c r="C100" s="5"/>
      <c r="D100" s="5">
        <v>-240853802</v>
      </c>
      <c r="E100" s="5">
        <v>0</v>
      </c>
      <c r="F100" s="5">
        <v>206281092</v>
      </c>
    </row>
    <row r="101" spans="1:6" x14ac:dyDescent="0.25">
      <c r="A101" t="s">
        <v>54</v>
      </c>
      <c r="B101" s="5">
        <v>-21006378</v>
      </c>
      <c r="C101" s="5">
        <v>164646647</v>
      </c>
      <c r="D101" s="5">
        <v>264316855</v>
      </c>
      <c r="E101" s="5">
        <v>19473370</v>
      </c>
      <c r="F101" s="5">
        <v>1757700</v>
      </c>
    </row>
    <row r="102" spans="1:6" x14ac:dyDescent="0.25">
      <c r="A102" t="s">
        <v>55</v>
      </c>
      <c r="B102" s="5"/>
      <c r="C102" s="5"/>
      <c r="D102" s="5"/>
      <c r="E102" s="5">
        <v>29519256</v>
      </c>
      <c r="F102" s="5">
        <v>0</v>
      </c>
    </row>
    <row r="103" spans="1:6" x14ac:dyDescent="0.25">
      <c r="A103" s="10"/>
      <c r="B103" s="5">
        <v>2523617</v>
      </c>
      <c r="C103" s="5">
        <v>404847</v>
      </c>
      <c r="D103" s="5">
        <v>57330</v>
      </c>
      <c r="E103" s="5">
        <v>2838655</v>
      </c>
      <c r="F103" s="5">
        <v>0</v>
      </c>
    </row>
    <row r="104" spans="1:6" x14ac:dyDescent="0.25">
      <c r="A104" s="10" t="s">
        <v>56</v>
      </c>
      <c r="B104" s="5"/>
      <c r="C104" s="5"/>
      <c r="D104" s="5"/>
      <c r="E104" s="5">
        <v>31186655</v>
      </c>
      <c r="F104" s="5">
        <v>0</v>
      </c>
    </row>
    <row r="105" spans="1:6" x14ac:dyDescent="0.25">
      <c r="A105" s="2" t="s">
        <v>57</v>
      </c>
      <c r="B105" s="5"/>
      <c r="C105" s="5"/>
      <c r="D105" s="5"/>
      <c r="E105" s="5">
        <v>-72000000</v>
      </c>
      <c r="F105" s="5">
        <v>-19431385</v>
      </c>
    </row>
    <row r="106" spans="1:6" x14ac:dyDescent="0.25">
      <c r="A106" t="s">
        <v>58</v>
      </c>
      <c r="B106" s="5">
        <v>-21670223</v>
      </c>
      <c r="C106" s="5">
        <v>-19700565</v>
      </c>
      <c r="D106" s="5">
        <v>-15626515</v>
      </c>
      <c r="E106" s="5">
        <v>-12282101</v>
      </c>
      <c r="F106" s="5">
        <v>-7908515</v>
      </c>
    </row>
    <row r="107" spans="1:6" x14ac:dyDescent="0.25">
      <c r="A107" t="s">
        <v>59</v>
      </c>
      <c r="B107" s="8">
        <f t="shared" ref="B107:C107" si="22">SUM(B101:B106)</f>
        <v>-40152984</v>
      </c>
      <c r="C107" s="8">
        <f t="shared" si="22"/>
        <v>145350929</v>
      </c>
      <c r="D107" s="8">
        <f>SUM(D100:D106)</f>
        <v>7893868</v>
      </c>
      <c r="E107" s="8">
        <f>SUM(E101:E106)</f>
        <v>-1264165</v>
      </c>
      <c r="F107" s="8">
        <f>SUM(F100:F106)</f>
        <v>180698892</v>
      </c>
    </row>
    <row r="108" spans="1:6" x14ac:dyDescent="0.25">
      <c r="A108" t="s">
        <v>60</v>
      </c>
      <c r="B108" s="5"/>
      <c r="C108" s="5"/>
      <c r="D108" s="5"/>
      <c r="E108" s="5"/>
      <c r="F108" s="5"/>
    </row>
    <row r="109" spans="1:6" x14ac:dyDescent="0.25">
      <c r="A109" t="s">
        <v>61</v>
      </c>
      <c r="B109" s="5"/>
      <c r="C109" s="5"/>
      <c r="D109" s="5"/>
      <c r="E109" s="5"/>
      <c r="F109" s="5"/>
    </row>
    <row r="110" spans="1:6" x14ac:dyDescent="0.25">
      <c r="A110" t="s">
        <v>62</v>
      </c>
      <c r="B110" s="5">
        <v>-218875885</v>
      </c>
      <c r="C110" s="5">
        <v>-273464785</v>
      </c>
      <c r="D110" s="5">
        <v>156193514</v>
      </c>
      <c r="E110" s="5">
        <v>-251092071</v>
      </c>
      <c r="F110" s="5">
        <v>-51243104</v>
      </c>
    </row>
    <row r="111" spans="1:6" x14ac:dyDescent="0.25">
      <c r="A111" t="s">
        <v>63</v>
      </c>
      <c r="B111" s="5">
        <v>0</v>
      </c>
      <c r="C111" s="5">
        <v>0</v>
      </c>
      <c r="D111" s="5">
        <v>0</v>
      </c>
      <c r="E111" s="5">
        <v>0</v>
      </c>
      <c r="F111" s="5">
        <v>-35948092</v>
      </c>
    </row>
    <row r="112" spans="1:6" x14ac:dyDescent="0.25">
      <c r="A112" t="s">
        <v>64</v>
      </c>
      <c r="B112" s="5"/>
      <c r="C112" s="5">
        <v>-67109740</v>
      </c>
      <c r="D112" s="5">
        <v>-93058833</v>
      </c>
      <c r="E112" s="5">
        <v>-153707036</v>
      </c>
      <c r="F112" s="5"/>
    </row>
    <row r="113" spans="1:6" x14ac:dyDescent="0.25">
      <c r="A113" s="2" t="s">
        <v>65</v>
      </c>
      <c r="B113" s="5">
        <v>-254204</v>
      </c>
      <c r="C113" s="5"/>
      <c r="D113" s="5">
        <v>0</v>
      </c>
      <c r="E113" s="5"/>
      <c r="F113" s="5"/>
    </row>
    <row r="114" spans="1:6" x14ac:dyDescent="0.25">
      <c r="B114" s="8">
        <f t="shared" ref="B114:D114" si="23">SUM(B110:B113)</f>
        <v>-219130089</v>
      </c>
      <c r="C114" s="8">
        <f t="shared" si="23"/>
        <v>-340574525</v>
      </c>
      <c r="D114" s="8">
        <f t="shared" si="23"/>
        <v>63134681</v>
      </c>
      <c r="E114" s="8">
        <f>SUM(E110:E113)</f>
        <v>-404799107</v>
      </c>
      <c r="F114" s="8">
        <f>SUM(F110:F113)</f>
        <v>-87191196</v>
      </c>
    </row>
    <row r="115" spans="1:6" x14ac:dyDescent="0.25">
      <c r="A115" s="10" t="s">
        <v>66</v>
      </c>
      <c r="B115" s="8">
        <f>B98+B107+B114</f>
        <v>-148742450</v>
      </c>
      <c r="C115" s="8">
        <f t="shared" ref="C115:F115" si="24">C98+C107+C114</f>
        <v>118697050</v>
      </c>
      <c r="D115" s="8">
        <f t="shared" si="24"/>
        <v>213692417</v>
      </c>
      <c r="E115" s="8">
        <f t="shared" si="24"/>
        <v>1198623292</v>
      </c>
      <c r="F115" s="8">
        <f t="shared" si="24"/>
        <v>2314434301</v>
      </c>
    </row>
    <row r="116" spans="1:6" x14ac:dyDescent="0.25">
      <c r="A116" t="s">
        <v>67</v>
      </c>
      <c r="B116" s="5">
        <v>512255241</v>
      </c>
      <c r="C116" s="5">
        <v>363512791</v>
      </c>
      <c r="D116" s="5">
        <v>482209841</v>
      </c>
      <c r="E116" s="5">
        <v>695902258</v>
      </c>
      <c r="F116" s="5">
        <v>1894525550</v>
      </c>
    </row>
    <row r="117" spans="1:6" x14ac:dyDescent="0.25">
      <c r="A117" t="s">
        <v>68</v>
      </c>
      <c r="B117" s="8">
        <f t="shared" ref="B117:F117" si="25">SUM(B115:B116)</f>
        <v>363512791</v>
      </c>
      <c r="C117" s="8">
        <f t="shared" si="25"/>
        <v>482209841</v>
      </c>
      <c r="D117" s="8">
        <f t="shared" si="25"/>
        <v>695902258</v>
      </c>
      <c r="E117" s="8">
        <f t="shared" si="25"/>
        <v>1894525550</v>
      </c>
      <c r="F117" s="8">
        <f t="shared" si="25"/>
        <v>4208959851</v>
      </c>
    </row>
    <row r="118" spans="1:6" x14ac:dyDescent="0.25">
      <c r="A118" t="s">
        <v>69</v>
      </c>
      <c r="B118" s="5"/>
      <c r="C118" s="5"/>
      <c r="D118" s="5"/>
      <c r="E118" s="5"/>
      <c r="F118" s="5">
        <v>4208903051</v>
      </c>
    </row>
    <row r="119" spans="1:6" x14ac:dyDescent="0.25">
      <c r="A119" t="s">
        <v>70</v>
      </c>
      <c r="B119" s="5"/>
      <c r="C119" s="5">
        <v>7844849</v>
      </c>
      <c r="D119" s="5">
        <v>9321116</v>
      </c>
      <c r="E119" s="5">
        <v>11515394</v>
      </c>
      <c r="F119" s="5"/>
    </row>
    <row r="120" spans="1:6" x14ac:dyDescent="0.25">
      <c r="A120" s="10" t="s">
        <v>71</v>
      </c>
    </row>
    <row r="121" spans="1:6" x14ac:dyDescent="0.25">
      <c r="A121" s="10" t="s">
        <v>72</v>
      </c>
    </row>
    <row r="122" spans="1:6" x14ac:dyDescent="0.25">
      <c r="A122" s="10" t="s">
        <v>73</v>
      </c>
    </row>
    <row r="123" spans="1:6" x14ac:dyDescent="0.25">
      <c r="A123" s="10" t="s">
        <v>74</v>
      </c>
    </row>
    <row r="125" spans="1:6" x14ac:dyDescent="0.25">
      <c r="A125" s="2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xSplit="1" ySplit="5" topLeftCell="G27" activePane="bottomRight" state="frozen"/>
      <selection pane="topRight" activeCell="B1" sqref="B1"/>
      <selection pane="bottomLeft" activeCell="A4" sqref="A4"/>
      <selection pane="bottomRight" activeCell="I37" sqref="I37"/>
    </sheetView>
  </sheetViews>
  <sheetFormatPr defaultRowHeight="15" x14ac:dyDescent="0.25"/>
  <cols>
    <col min="1" max="1" width="44.85546875" bestFit="1" customWidth="1"/>
    <col min="2" max="6" width="14.28515625" bestFit="1" customWidth="1"/>
    <col min="7" max="7" width="14" customWidth="1"/>
    <col min="8" max="8" width="13.140625" customWidth="1"/>
    <col min="9" max="9" width="16.85546875" bestFit="1" customWidth="1"/>
  </cols>
  <sheetData>
    <row r="1" spans="1:9" x14ac:dyDescent="0.25">
      <c r="A1" s="1" t="s">
        <v>88</v>
      </c>
    </row>
    <row r="2" spans="1:9" x14ac:dyDescent="0.25">
      <c r="A2" s="1" t="s">
        <v>134</v>
      </c>
      <c r="B2" s="16"/>
      <c r="C2" s="16"/>
      <c r="D2" s="16"/>
      <c r="E2" s="16"/>
      <c r="F2" s="16"/>
    </row>
    <row r="3" spans="1:9" x14ac:dyDescent="0.25">
      <c r="A3" t="s">
        <v>130</v>
      </c>
    </row>
    <row r="4" spans="1:9" ht="18.75" x14ac:dyDescent="0.3">
      <c r="A4" s="25"/>
      <c r="B4" s="14" t="s">
        <v>86</v>
      </c>
      <c r="C4" s="14" t="s">
        <v>85</v>
      </c>
      <c r="D4" s="14" t="s">
        <v>84</v>
      </c>
      <c r="E4" s="14" t="s">
        <v>131</v>
      </c>
      <c r="F4" s="14" t="s">
        <v>132</v>
      </c>
      <c r="G4" s="27" t="s">
        <v>86</v>
      </c>
      <c r="H4" s="27" t="s">
        <v>85</v>
      </c>
      <c r="I4" s="14" t="s">
        <v>84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28">
        <v>43555</v>
      </c>
      <c r="H5" s="28">
        <v>43646</v>
      </c>
      <c r="I5" s="32">
        <v>43738</v>
      </c>
    </row>
    <row r="6" spans="1:9" ht="15.75" x14ac:dyDescent="0.25">
      <c r="A6" s="18" t="s">
        <v>104</v>
      </c>
      <c r="B6" s="15"/>
      <c r="C6" s="15"/>
      <c r="D6" s="15"/>
      <c r="E6" s="15"/>
      <c r="F6" s="15"/>
    </row>
    <row r="7" spans="1:9" s="1" customFormat="1" x14ac:dyDescent="0.25">
      <c r="A7" s="20" t="s">
        <v>105</v>
      </c>
      <c r="B7" s="8">
        <f t="shared" ref="B7:I7" si="0">B8-B9</f>
        <v>186543526</v>
      </c>
      <c r="C7" s="8">
        <f t="shared" si="0"/>
        <v>214781090</v>
      </c>
      <c r="D7" s="8">
        <f t="shared" si="0"/>
        <v>87381526</v>
      </c>
      <c r="E7" s="8">
        <f t="shared" si="0"/>
        <v>183505453</v>
      </c>
      <c r="F7" s="8">
        <f t="shared" si="0"/>
        <v>236400763</v>
      </c>
      <c r="G7" s="8">
        <f t="shared" si="0"/>
        <v>70289464</v>
      </c>
      <c r="H7" s="8">
        <f t="shared" si="0"/>
        <v>156346935</v>
      </c>
      <c r="I7" s="8">
        <f t="shared" si="0"/>
        <v>252388818</v>
      </c>
    </row>
    <row r="8" spans="1:9" x14ac:dyDescent="0.25">
      <c r="A8" t="s">
        <v>17</v>
      </c>
      <c r="B8" s="5">
        <v>550523756</v>
      </c>
      <c r="C8" s="5">
        <v>763966615</v>
      </c>
      <c r="D8" s="5">
        <v>304121692</v>
      </c>
      <c r="E8" s="5">
        <v>658862883</v>
      </c>
      <c r="F8" s="5">
        <v>1009011803</v>
      </c>
      <c r="G8" s="29">
        <v>369022622</v>
      </c>
      <c r="H8" s="5">
        <v>765500963</v>
      </c>
      <c r="I8" s="5">
        <v>1173927423</v>
      </c>
    </row>
    <row r="9" spans="1:9" x14ac:dyDescent="0.25">
      <c r="A9" t="s">
        <v>18</v>
      </c>
      <c r="B9" s="5">
        <v>363980230</v>
      </c>
      <c r="C9" s="5">
        <v>549185525</v>
      </c>
      <c r="D9" s="5">
        <v>216740166</v>
      </c>
      <c r="E9" s="5">
        <v>475357430</v>
      </c>
      <c r="F9" s="5">
        <v>772611040</v>
      </c>
      <c r="G9">
        <v>298733158</v>
      </c>
      <c r="H9" s="5">
        <v>609154028</v>
      </c>
      <c r="I9" s="5">
        <v>921538605</v>
      </c>
    </row>
    <row r="10" spans="1:9" x14ac:dyDescent="0.25">
      <c r="A10" t="s">
        <v>19</v>
      </c>
      <c r="B10" s="5">
        <v>11470061</v>
      </c>
      <c r="C10" s="5">
        <v>23768900</v>
      </c>
      <c r="D10" s="5">
        <v>1230162</v>
      </c>
      <c r="E10" s="5">
        <v>4174583</v>
      </c>
      <c r="F10" s="5">
        <v>7268214</v>
      </c>
      <c r="G10" s="29">
        <v>1613702</v>
      </c>
      <c r="H10" s="31">
        <v>3333361</v>
      </c>
      <c r="I10" s="5">
        <v>4867121</v>
      </c>
    </row>
    <row r="11" spans="1:9" x14ac:dyDescent="0.25">
      <c r="A11" t="s">
        <v>20</v>
      </c>
      <c r="B11" s="5">
        <v>5203564</v>
      </c>
      <c r="C11" s="5">
        <v>6681584</v>
      </c>
      <c r="D11" s="5">
        <v>2074131</v>
      </c>
      <c r="E11" s="5">
        <v>3397606</v>
      </c>
      <c r="F11" s="5">
        <v>4926575</v>
      </c>
      <c r="G11" s="29">
        <v>1959332</v>
      </c>
      <c r="H11" s="29">
        <v>3198813</v>
      </c>
      <c r="I11" s="5">
        <v>4391244</v>
      </c>
    </row>
    <row r="12" spans="1:9" x14ac:dyDescent="0.25">
      <c r="A12" t="s">
        <v>21</v>
      </c>
      <c r="B12" s="5">
        <v>24940820</v>
      </c>
      <c r="C12" s="5">
        <v>49859248</v>
      </c>
      <c r="D12" s="5">
        <v>42286706</v>
      </c>
      <c r="E12" s="5">
        <v>91171644</v>
      </c>
      <c r="F12" s="5">
        <v>138556517</v>
      </c>
      <c r="G12" s="29">
        <v>58035044</v>
      </c>
      <c r="H12" s="5">
        <v>115530257</v>
      </c>
      <c r="I12" s="5">
        <v>168961575</v>
      </c>
    </row>
    <row r="13" spans="1:9" x14ac:dyDescent="0.25">
      <c r="B13" s="8">
        <f t="shared" ref="B13:D13" si="1">SUM(B10:B12)</f>
        <v>41614445</v>
      </c>
      <c r="C13" s="8">
        <f t="shared" si="1"/>
        <v>80309732</v>
      </c>
      <c r="D13" s="8">
        <f t="shared" si="1"/>
        <v>45590999</v>
      </c>
      <c r="E13" s="8">
        <f>SUM(E10:E12)</f>
        <v>98743833</v>
      </c>
      <c r="F13" s="8">
        <f>SUM(F10:F12)</f>
        <v>150751306</v>
      </c>
      <c r="G13" s="8">
        <f t="shared" ref="G13:I13" si="2">SUM(G10:G12)</f>
        <v>61608078</v>
      </c>
      <c r="H13" s="8">
        <f t="shared" si="2"/>
        <v>122062431</v>
      </c>
      <c r="I13" s="8">
        <f t="shared" si="2"/>
        <v>178219940</v>
      </c>
    </row>
    <row r="14" spans="1:9" x14ac:dyDescent="0.25">
      <c r="A14" s="2"/>
      <c r="B14" s="8">
        <f t="shared" ref="B14:I14" si="3">B7+B13</f>
        <v>228157971</v>
      </c>
      <c r="C14" s="8">
        <f t="shared" si="3"/>
        <v>295090822</v>
      </c>
      <c r="D14" s="8">
        <f t="shared" si="3"/>
        <v>132972525</v>
      </c>
      <c r="E14" s="8">
        <f t="shared" si="3"/>
        <v>282249286</v>
      </c>
      <c r="F14" s="8">
        <f t="shared" si="3"/>
        <v>387152069</v>
      </c>
      <c r="G14" s="8">
        <f t="shared" si="3"/>
        <v>131897542</v>
      </c>
      <c r="H14" s="8">
        <f t="shared" si="3"/>
        <v>278409366</v>
      </c>
      <c r="I14" s="8">
        <f t="shared" si="3"/>
        <v>430608758</v>
      </c>
    </row>
    <row r="15" spans="1:9" x14ac:dyDescent="0.25">
      <c r="A15" s="18" t="s">
        <v>106</v>
      </c>
      <c r="B15" s="8"/>
      <c r="C15" s="8"/>
      <c r="D15" s="8"/>
      <c r="E15" s="8"/>
      <c r="F15" s="8"/>
    </row>
    <row r="16" spans="1:9" x14ac:dyDescent="0.25">
      <c r="A16" t="s">
        <v>22</v>
      </c>
      <c r="B16" s="5"/>
      <c r="C16" s="5">
        <v>66805436</v>
      </c>
      <c r="D16" s="5">
        <v>22404083</v>
      </c>
      <c r="E16" s="5">
        <v>49018694</v>
      </c>
      <c r="F16" s="5">
        <v>76647460</v>
      </c>
      <c r="G16" s="29">
        <v>27041580</v>
      </c>
      <c r="H16" s="29">
        <v>59665403</v>
      </c>
      <c r="I16" s="5">
        <v>96628810</v>
      </c>
    </row>
    <row r="17" spans="1:9" x14ac:dyDescent="0.25">
      <c r="A17" t="s">
        <v>23</v>
      </c>
      <c r="B17" s="5">
        <v>42441011</v>
      </c>
      <c r="C17" s="5">
        <v>7295962</v>
      </c>
      <c r="D17" s="5">
        <v>2073612</v>
      </c>
      <c r="E17" s="5">
        <v>5033071</v>
      </c>
      <c r="F17" s="5">
        <v>7398055</v>
      </c>
      <c r="G17" s="29">
        <v>3280038</v>
      </c>
      <c r="H17" s="29">
        <v>7758932</v>
      </c>
      <c r="I17" s="5">
        <v>12211979</v>
      </c>
    </row>
    <row r="18" spans="1:9" x14ac:dyDescent="0.25">
      <c r="A18" t="s">
        <v>24</v>
      </c>
      <c r="B18" s="5">
        <v>4666676</v>
      </c>
      <c r="C18" s="5">
        <v>633261</v>
      </c>
      <c r="D18" s="5">
        <v>254740</v>
      </c>
      <c r="E18" s="5">
        <v>499635</v>
      </c>
      <c r="F18" s="5">
        <v>755260</v>
      </c>
      <c r="G18" s="29">
        <v>82775</v>
      </c>
      <c r="H18">
        <v>371850</v>
      </c>
      <c r="I18" s="5">
        <v>573284</v>
      </c>
    </row>
    <row r="19" spans="1:9" x14ac:dyDescent="0.25">
      <c r="A19" t="s">
        <v>25</v>
      </c>
      <c r="B19" s="5">
        <v>374380</v>
      </c>
      <c r="C19" s="5">
        <v>1075355</v>
      </c>
      <c r="D19" s="5">
        <v>286113</v>
      </c>
      <c r="E19" s="5">
        <v>832294</v>
      </c>
      <c r="F19" s="5">
        <v>1174780</v>
      </c>
      <c r="G19">
        <v>369182</v>
      </c>
      <c r="H19" s="29">
        <v>985442</v>
      </c>
      <c r="I19" s="5">
        <v>1429548</v>
      </c>
    </row>
    <row r="20" spans="1:9" x14ac:dyDescent="0.25">
      <c r="A20" t="s">
        <v>26</v>
      </c>
      <c r="B20" s="5">
        <v>649152</v>
      </c>
      <c r="C20" s="5">
        <v>5248368</v>
      </c>
      <c r="D20" s="5">
        <v>1903787</v>
      </c>
      <c r="E20" s="5">
        <v>2739771</v>
      </c>
      <c r="F20" s="5">
        <v>5684383</v>
      </c>
      <c r="G20" s="29">
        <v>4838185</v>
      </c>
      <c r="H20" s="29">
        <v>9565246</v>
      </c>
      <c r="I20" s="5">
        <v>11765267</v>
      </c>
    </row>
    <row r="21" spans="1:9" x14ac:dyDescent="0.25">
      <c r="A21" t="s">
        <v>27</v>
      </c>
      <c r="B21" s="5">
        <v>3516310</v>
      </c>
      <c r="C21" s="5">
        <v>4500000</v>
      </c>
      <c r="D21" s="5">
        <v>1322581</v>
      </c>
      <c r="E21" s="5">
        <v>1992581</v>
      </c>
      <c r="F21" s="5">
        <v>3567581</v>
      </c>
      <c r="G21" s="29">
        <v>1575000</v>
      </c>
      <c r="H21" s="29">
        <v>3475000</v>
      </c>
      <c r="I21" s="5">
        <v>5575000</v>
      </c>
    </row>
    <row r="22" spans="1:9" x14ac:dyDescent="0.25">
      <c r="A22" t="s">
        <v>28</v>
      </c>
      <c r="B22" s="5">
        <v>3000000</v>
      </c>
      <c r="C22" s="5">
        <v>1080000</v>
      </c>
      <c r="D22" s="5">
        <v>360000</v>
      </c>
      <c r="E22" s="5">
        <v>784000</v>
      </c>
      <c r="F22" s="5">
        <v>1048000</v>
      </c>
      <c r="G22" s="29">
        <v>336000</v>
      </c>
      <c r="H22" s="29">
        <v>696000</v>
      </c>
      <c r="I22" s="5">
        <v>1096000</v>
      </c>
    </row>
    <row r="23" spans="1:9" x14ac:dyDescent="0.25">
      <c r="A23" t="s">
        <v>29</v>
      </c>
      <c r="B23" s="5">
        <v>792000</v>
      </c>
      <c r="C23" s="5"/>
      <c r="D23" s="5"/>
      <c r="E23" s="5"/>
      <c r="F23" s="5"/>
      <c r="I23" s="5"/>
    </row>
    <row r="24" spans="1:9" x14ac:dyDescent="0.25">
      <c r="A24" t="s">
        <v>30</v>
      </c>
      <c r="B24" s="5">
        <v>16540390</v>
      </c>
      <c r="C24" s="5">
        <v>21121818</v>
      </c>
      <c r="D24" s="5">
        <v>5939180</v>
      </c>
      <c r="E24" s="5">
        <v>11145808</v>
      </c>
      <c r="F24" s="5">
        <v>16696823</v>
      </c>
      <c r="G24" s="29">
        <v>3962211</v>
      </c>
      <c r="H24" s="29">
        <v>8042731</v>
      </c>
      <c r="I24" s="5">
        <v>11903077</v>
      </c>
    </row>
    <row r="25" spans="1:9" x14ac:dyDescent="0.25">
      <c r="A25" t="s">
        <v>31</v>
      </c>
      <c r="B25" s="5">
        <v>17218890</v>
      </c>
      <c r="C25" s="5">
        <v>20025454</v>
      </c>
      <c r="D25" s="5">
        <v>12072335</v>
      </c>
      <c r="E25" s="5">
        <v>28131080</v>
      </c>
      <c r="F25" s="5">
        <v>32603058</v>
      </c>
      <c r="G25">
        <v>12813679</v>
      </c>
      <c r="H25" s="29">
        <v>21535141</v>
      </c>
      <c r="I25" s="5">
        <v>32696865</v>
      </c>
    </row>
    <row r="26" spans="1:9" x14ac:dyDescent="0.25">
      <c r="A26" s="2"/>
      <c r="B26" s="8">
        <f t="shared" ref="B26:D26" si="4">SUM(B16:B25)</f>
        <v>89198809</v>
      </c>
      <c r="C26" s="8">
        <f t="shared" si="4"/>
        <v>127785654</v>
      </c>
      <c r="D26" s="8">
        <f t="shared" si="4"/>
        <v>46616431</v>
      </c>
      <c r="E26" s="8">
        <f>SUM(E16:E25)</f>
        <v>100176934</v>
      </c>
      <c r="F26" s="8">
        <f>SUM(F16:F25)</f>
        <v>145575400</v>
      </c>
      <c r="G26" s="8">
        <f t="shared" ref="G26:H26" si="5">SUM(G16:G25)</f>
        <v>54298650</v>
      </c>
      <c r="H26" s="8">
        <f t="shared" si="5"/>
        <v>112095745</v>
      </c>
      <c r="I26" s="8">
        <f>SUM(I16:I25)</f>
        <v>173879830</v>
      </c>
    </row>
    <row r="27" spans="1:9" x14ac:dyDescent="0.25">
      <c r="A27" s="18" t="s">
        <v>107</v>
      </c>
      <c r="B27" s="8">
        <f t="shared" ref="B27:D27" si="6">B14-B26</f>
        <v>138959162</v>
      </c>
      <c r="C27" s="8">
        <f t="shared" si="6"/>
        <v>167305168</v>
      </c>
      <c r="D27" s="8">
        <f t="shared" si="6"/>
        <v>86356094</v>
      </c>
      <c r="E27" s="8">
        <f>E14-E26</f>
        <v>182072352</v>
      </c>
      <c r="F27" s="8">
        <f>F14-F26</f>
        <v>241576669</v>
      </c>
      <c r="G27" s="8">
        <f t="shared" ref="G27:I27" si="7">G14-G26</f>
        <v>77598892</v>
      </c>
      <c r="H27" s="8">
        <f t="shared" si="7"/>
        <v>166313621</v>
      </c>
      <c r="I27" s="8">
        <f t="shared" si="7"/>
        <v>256728928</v>
      </c>
    </row>
    <row r="28" spans="1:9" x14ac:dyDescent="0.25">
      <c r="A28" s="19" t="s">
        <v>108</v>
      </c>
      <c r="B28" s="8"/>
      <c r="C28" s="8"/>
      <c r="D28" s="8"/>
      <c r="E28" s="8"/>
      <c r="F28" s="8"/>
    </row>
    <row r="29" spans="1:9" x14ac:dyDescent="0.25">
      <c r="A29" t="s">
        <v>32</v>
      </c>
      <c r="B29" s="5"/>
      <c r="C29" s="5">
        <v>1062993</v>
      </c>
      <c r="D29" s="5">
        <v>29201967</v>
      </c>
      <c r="E29" s="5">
        <v>53368897</v>
      </c>
      <c r="F29" s="5">
        <v>84867420</v>
      </c>
      <c r="G29" s="29">
        <v>12963457</v>
      </c>
    </row>
    <row r="30" spans="1:9" x14ac:dyDescent="0.25">
      <c r="A30" t="s">
        <v>33</v>
      </c>
      <c r="B30" s="5"/>
      <c r="C30" s="5"/>
      <c r="D30" s="5"/>
      <c r="E30" s="5"/>
      <c r="F30" s="5"/>
      <c r="H30" s="29">
        <v>31607737</v>
      </c>
      <c r="I30">
        <v>43494742</v>
      </c>
    </row>
    <row r="31" spans="1:9" x14ac:dyDescent="0.25">
      <c r="A31" t="s">
        <v>34</v>
      </c>
      <c r="B31" s="5"/>
      <c r="C31" s="5"/>
      <c r="D31" s="5"/>
      <c r="E31" s="5"/>
      <c r="F31" s="5"/>
    </row>
    <row r="32" spans="1:9" x14ac:dyDescent="0.25">
      <c r="B32" s="8">
        <f t="shared" ref="B32:D32" si="8">SUM(B29:B31)</f>
        <v>0</v>
      </c>
      <c r="C32" s="8">
        <f t="shared" si="8"/>
        <v>1062993</v>
      </c>
      <c r="D32" s="8">
        <f t="shared" si="8"/>
        <v>29201967</v>
      </c>
      <c r="E32" s="8">
        <f>SUM(E29:E31)</f>
        <v>53368897</v>
      </c>
      <c r="F32" s="8">
        <f>SUM(F29:F31)</f>
        <v>84867420</v>
      </c>
      <c r="G32" s="8">
        <f t="shared" ref="G32:I32" si="9">SUM(G29:G31)</f>
        <v>12963457</v>
      </c>
      <c r="H32" s="8">
        <f t="shared" si="9"/>
        <v>31607737</v>
      </c>
      <c r="I32" s="8">
        <f t="shared" si="9"/>
        <v>43494742</v>
      </c>
    </row>
    <row r="33" spans="1:9" x14ac:dyDescent="0.25">
      <c r="A33" s="18" t="s">
        <v>109</v>
      </c>
      <c r="B33" s="8">
        <f t="shared" ref="B33:D33" si="10">B27-B32</f>
        <v>138959162</v>
      </c>
      <c r="C33" s="8">
        <f t="shared" si="10"/>
        <v>166242175</v>
      </c>
      <c r="D33" s="8">
        <f t="shared" si="10"/>
        <v>57154127</v>
      </c>
      <c r="E33" s="8">
        <f>E27-E32</f>
        <v>128703455</v>
      </c>
      <c r="F33" s="8">
        <f>F27-F32</f>
        <v>156709249</v>
      </c>
      <c r="G33" s="8">
        <f t="shared" ref="G33:I33" si="11">G27-G32</f>
        <v>64635435</v>
      </c>
      <c r="H33" s="8">
        <f t="shared" si="11"/>
        <v>134705884</v>
      </c>
      <c r="I33" s="8">
        <f t="shared" si="11"/>
        <v>213234186</v>
      </c>
    </row>
    <row r="34" spans="1:9" x14ac:dyDescent="0.25">
      <c r="A34" s="18" t="s">
        <v>110</v>
      </c>
      <c r="B34" s="8">
        <f t="shared" ref="B34:D34" si="12">SUM(B35:B36)</f>
        <v>0</v>
      </c>
      <c r="C34" s="8">
        <f t="shared" si="12"/>
        <v>53655551</v>
      </c>
      <c r="D34" s="8">
        <f t="shared" si="12"/>
        <v>16193898</v>
      </c>
      <c r="E34" s="8">
        <f>SUM(E35:E36)</f>
        <v>47245245</v>
      </c>
      <c r="F34" s="8">
        <f>SUM(F35:F36)</f>
        <v>51224827</v>
      </c>
      <c r="G34" s="8">
        <f t="shared" ref="G34:I34" si="13">SUM(G35:G36)</f>
        <v>15000000</v>
      </c>
      <c r="H34" s="8">
        <f t="shared" si="13"/>
        <v>42406361</v>
      </c>
      <c r="I34" s="8">
        <f t="shared" si="13"/>
        <v>81977599</v>
      </c>
    </row>
    <row r="35" spans="1:9" x14ac:dyDescent="0.25">
      <c r="A35" t="s">
        <v>35</v>
      </c>
      <c r="B35" s="5"/>
      <c r="C35" s="5">
        <v>53655551</v>
      </c>
      <c r="D35" s="5">
        <v>18373944</v>
      </c>
      <c r="E35" s="5">
        <v>49271624</v>
      </c>
      <c r="F35" s="5">
        <v>54226994</v>
      </c>
      <c r="G35" s="5">
        <v>13801214</v>
      </c>
      <c r="H35" s="5">
        <v>40033950</v>
      </c>
      <c r="I35" s="5">
        <v>77943800</v>
      </c>
    </row>
    <row r="36" spans="1:9" x14ac:dyDescent="0.25">
      <c r="A36" t="s">
        <v>36</v>
      </c>
      <c r="B36" s="5"/>
      <c r="C36" s="5"/>
      <c r="D36" s="5">
        <v>-2180046</v>
      </c>
      <c r="E36" s="5">
        <v>-2026379</v>
      </c>
      <c r="F36" s="5">
        <v>-3002167</v>
      </c>
      <c r="G36" s="5">
        <v>1198786</v>
      </c>
      <c r="H36" s="5">
        <v>2372411</v>
      </c>
      <c r="I36" s="5">
        <v>4033799</v>
      </c>
    </row>
    <row r="37" spans="1:9" x14ac:dyDescent="0.25">
      <c r="A37" s="1" t="s">
        <v>111</v>
      </c>
      <c r="B37" s="8">
        <f t="shared" ref="B37:C37" si="14">B33-B34</f>
        <v>138959162</v>
      </c>
      <c r="C37" s="8">
        <f t="shared" si="14"/>
        <v>112586624</v>
      </c>
      <c r="D37" s="8">
        <f>D33-D34</f>
        <v>40960229</v>
      </c>
      <c r="E37" s="8">
        <f>E33-E34</f>
        <v>81458210</v>
      </c>
      <c r="F37" s="8">
        <f>F33-F34</f>
        <v>105484422</v>
      </c>
      <c r="G37" s="8">
        <f t="shared" ref="G37:I37" si="15">G33-G34</f>
        <v>49635435</v>
      </c>
      <c r="H37" s="8">
        <f t="shared" si="15"/>
        <v>92299523</v>
      </c>
      <c r="I37" s="8">
        <f t="shared" si="15"/>
        <v>131256587</v>
      </c>
    </row>
    <row r="38" spans="1:9" x14ac:dyDescent="0.25">
      <c r="A38" s="21" t="s">
        <v>112</v>
      </c>
      <c r="B38" s="12">
        <f>B37/('1'!B38/10)</f>
        <v>1.0348162735887712</v>
      </c>
      <c r="C38" s="12">
        <f>C37/('1'!C38/10)</f>
        <v>0.83842237551504606</v>
      </c>
      <c r="D38" s="12">
        <f>D37/('1'!D38/10)</f>
        <v>0.30502710961313023</v>
      </c>
      <c r="E38" s="12">
        <f>E37/('1'!E38/10)</f>
        <v>0.6066119003035696</v>
      </c>
      <c r="F38" s="12">
        <f>F37/('1'!F38/10)</f>
        <v>0.78553292150470366</v>
      </c>
      <c r="G38" s="12">
        <f>G37/('1'!G38/10)</f>
        <v>0.36963058171477509</v>
      </c>
      <c r="H38" s="12">
        <f>H37/('1'!H38/10)</f>
        <v>0.65774754720538864</v>
      </c>
      <c r="I38" s="12">
        <f>I37/('1'!I38/10)</f>
        <v>0.93536451053816072</v>
      </c>
    </row>
    <row r="39" spans="1:9" x14ac:dyDescent="0.25">
      <c r="A39" s="21" t="s">
        <v>113</v>
      </c>
      <c r="B39" s="8">
        <f>'1'!B38/10</f>
        <v>134283897.09999999</v>
      </c>
      <c r="C39" s="8">
        <f>'1'!C38/10</f>
        <v>134283897.09999999</v>
      </c>
      <c r="D39" s="8">
        <f>'1'!D38/10</f>
        <v>134283897.09999999</v>
      </c>
      <c r="E39" s="8">
        <f>'1'!E38/10</f>
        <v>134283897.09999999</v>
      </c>
      <c r="F39" s="8">
        <f>'1'!F38/10</f>
        <v>134283897.09999999</v>
      </c>
      <c r="G39" s="8">
        <f>'1'!G38/10</f>
        <v>134283897.09999999</v>
      </c>
      <c r="H39" s="8">
        <f>'1'!H38/10</f>
        <v>140326670</v>
      </c>
      <c r="I39" s="8">
        <f>'1'!I38/10</f>
        <v>140326670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xSplit="1" ySplit="5" topLeftCell="H42" activePane="bottomRight" state="frozen"/>
      <selection pane="topRight" activeCell="B1" sqref="B1"/>
      <selection pane="bottomLeft" activeCell="A4" sqref="A4"/>
      <selection pane="bottomRight" activeCell="I48" sqref="I48"/>
    </sheetView>
  </sheetViews>
  <sheetFormatPr defaultRowHeight="15" x14ac:dyDescent="0.25"/>
  <cols>
    <col min="1" max="1" width="49.28515625" bestFit="1" customWidth="1"/>
    <col min="2" max="2" width="14.28515625" bestFit="1" customWidth="1"/>
    <col min="3" max="6" width="15" bestFit="1" customWidth="1"/>
    <col min="7" max="7" width="17" bestFit="1" customWidth="1"/>
    <col min="8" max="8" width="15.85546875" customWidth="1"/>
    <col min="9" max="9" width="16.85546875" bestFit="1" customWidth="1"/>
  </cols>
  <sheetData>
    <row r="1" spans="1:9" x14ac:dyDescent="0.25">
      <c r="A1" s="1" t="s">
        <v>88</v>
      </c>
    </row>
    <row r="2" spans="1:9" x14ac:dyDescent="0.25">
      <c r="A2" s="1" t="s">
        <v>37</v>
      </c>
      <c r="B2" s="17"/>
      <c r="C2" s="17"/>
      <c r="D2" s="17"/>
      <c r="E2" s="17"/>
      <c r="F2" s="17"/>
    </row>
    <row r="3" spans="1:9" x14ac:dyDescent="0.25">
      <c r="A3" t="s">
        <v>130</v>
      </c>
    </row>
    <row r="4" spans="1:9" ht="18.75" x14ac:dyDescent="0.3">
      <c r="A4" s="25"/>
      <c r="B4" s="14" t="s">
        <v>86</v>
      </c>
      <c r="C4" s="14" t="s">
        <v>85</v>
      </c>
      <c r="D4" s="14" t="s">
        <v>84</v>
      </c>
      <c r="E4" s="14" t="s">
        <v>131</v>
      </c>
      <c r="F4" s="14" t="s">
        <v>132</v>
      </c>
      <c r="G4" s="27" t="s">
        <v>86</v>
      </c>
      <c r="H4" s="27" t="s">
        <v>85</v>
      </c>
      <c r="I4" s="14" t="s">
        <v>84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28">
        <v>43555</v>
      </c>
      <c r="H5" s="28">
        <v>43646</v>
      </c>
      <c r="I5" s="32">
        <v>43738</v>
      </c>
    </row>
    <row r="6" spans="1:9" x14ac:dyDescent="0.25">
      <c r="A6" s="18" t="s">
        <v>94</v>
      </c>
      <c r="B6" s="30" t="s">
        <v>87</v>
      </c>
      <c r="C6" s="5"/>
      <c r="D6" s="5"/>
      <c r="E6" s="5"/>
      <c r="F6" s="5"/>
    </row>
    <row r="7" spans="1:9" x14ac:dyDescent="0.25">
      <c r="A7" s="19" t="s">
        <v>95</v>
      </c>
      <c r="B7" s="30"/>
      <c r="C7" s="5"/>
      <c r="D7" s="5"/>
      <c r="E7" s="5"/>
      <c r="F7" s="5"/>
    </row>
    <row r="8" spans="1:9" x14ac:dyDescent="0.25">
      <c r="A8" t="s">
        <v>39</v>
      </c>
      <c r="B8" s="5"/>
      <c r="C8" s="5">
        <v>736747942</v>
      </c>
      <c r="D8" s="5">
        <v>319794320</v>
      </c>
      <c r="E8" s="5">
        <v>656779437</v>
      </c>
      <c r="F8" s="5">
        <v>1009011803</v>
      </c>
      <c r="G8" s="5">
        <v>315803842</v>
      </c>
      <c r="H8" s="29">
        <v>634517275</v>
      </c>
      <c r="I8" s="5">
        <v>1009317963</v>
      </c>
    </row>
    <row r="9" spans="1:9" x14ac:dyDescent="0.25">
      <c r="A9" t="s">
        <v>40</v>
      </c>
      <c r="B9" s="5">
        <v>540783771</v>
      </c>
      <c r="C9" s="5">
        <v>-610513832</v>
      </c>
      <c r="D9" s="5">
        <v>-234879562</v>
      </c>
      <c r="E9" s="5">
        <v>-477013785</v>
      </c>
      <c r="F9" s="5">
        <v>-758398381</v>
      </c>
      <c r="G9" s="5">
        <v>-341828688</v>
      </c>
      <c r="H9" s="29">
        <v>-641966617</v>
      </c>
      <c r="I9">
        <v>-988519682</v>
      </c>
    </row>
    <row r="10" spans="1:9" x14ac:dyDescent="0.25">
      <c r="A10" t="s">
        <v>78</v>
      </c>
      <c r="B10" s="5">
        <v>-429478944</v>
      </c>
      <c r="C10" s="5"/>
      <c r="D10" s="5">
        <v>57688025</v>
      </c>
      <c r="E10" s="5">
        <v>85969493</v>
      </c>
      <c r="F10" s="5">
        <v>137932360</v>
      </c>
      <c r="G10" s="5">
        <v>56547437</v>
      </c>
      <c r="H10" s="29">
        <v>116695673</v>
      </c>
      <c r="I10" s="5">
        <v>170627577</v>
      </c>
    </row>
    <row r="11" spans="1:9" x14ac:dyDescent="0.25">
      <c r="A11" t="s">
        <v>41</v>
      </c>
      <c r="B11" s="5">
        <v>5154520</v>
      </c>
      <c r="C11" s="5">
        <v>13246370</v>
      </c>
      <c r="D11" s="5">
        <v>110889</v>
      </c>
      <c r="E11" s="5">
        <v>901942</v>
      </c>
      <c r="F11" s="5">
        <v>3330558</v>
      </c>
      <c r="G11">
        <v>3528970</v>
      </c>
      <c r="H11" s="29">
        <v>5059779</v>
      </c>
      <c r="I11" s="5">
        <v>6368030</v>
      </c>
    </row>
    <row r="12" spans="1:9" x14ac:dyDescent="0.25">
      <c r="A12" t="s">
        <v>42</v>
      </c>
      <c r="B12" s="5">
        <v>5203564</v>
      </c>
      <c r="C12" s="5">
        <v>6681584</v>
      </c>
      <c r="D12" s="5">
        <v>2074131</v>
      </c>
      <c r="E12" s="5">
        <v>3397606</v>
      </c>
      <c r="F12" s="5">
        <v>4926575</v>
      </c>
      <c r="G12" s="5">
        <v>1959332</v>
      </c>
      <c r="H12" s="29">
        <v>3198813</v>
      </c>
      <c r="I12" s="5">
        <v>4391244</v>
      </c>
    </row>
    <row r="13" spans="1:9" x14ac:dyDescent="0.25">
      <c r="A13" t="s">
        <v>43</v>
      </c>
      <c r="B13" s="5"/>
      <c r="C13" s="5"/>
      <c r="D13" s="5"/>
      <c r="E13" s="5"/>
      <c r="F13" s="5"/>
      <c r="G13" s="5">
        <v>276150</v>
      </c>
      <c r="H13" s="29">
        <v>354150</v>
      </c>
      <c r="I13" s="5">
        <v>398160</v>
      </c>
    </row>
    <row r="14" spans="1:9" x14ac:dyDescent="0.25">
      <c r="A14" t="s">
        <v>44</v>
      </c>
      <c r="B14" s="5">
        <v>-45441011</v>
      </c>
      <c r="C14" s="5">
        <v>-71305436</v>
      </c>
      <c r="D14" s="5">
        <v>-23726664</v>
      </c>
      <c r="E14" s="5">
        <v>-51011275</v>
      </c>
      <c r="F14" s="5">
        <v>-80193164</v>
      </c>
      <c r="G14" s="5">
        <v>-28831627</v>
      </c>
      <c r="H14" s="29">
        <v>-63241950</v>
      </c>
      <c r="I14">
        <v>-102374107</v>
      </c>
    </row>
    <row r="15" spans="1:9" x14ac:dyDescent="0.25">
      <c r="A15" t="s">
        <v>45</v>
      </c>
      <c r="B15" s="5">
        <v>-3516310</v>
      </c>
      <c r="C15" s="5">
        <v>-5248368</v>
      </c>
      <c r="D15" s="5">
        <v>-1903787</v>
      </c>
      <c r="E15" s="5">
        <v>-2739771</v>
      </c>
      <c r="F15" s="5">
        <v>-5684383</v>
      </c>
      <c r="G15" s="5">
        <v>-4838185</v>
      </c>
      <c r="H15" s="29">
        <v>-9565246</v>
      </c>
      <c r="I15" s="5">
        <v>-11810995</v>
      </c>
    </row>
    <row r="16" spans="1:9" x14ac:dyDescent="0.25">
      <c r="A16" t="s">
        <v>46</v>
      </c>
      <c r="B16" s="5">
        <v>-43431285</v>
      </c>
      <c r="C16" s="5">
        <v>-118925811</v>
      </c>
      <c r="D16" s="5">
        <v>-10835979</v>
      </c>
      <c r="E16" s="5">
        <v>-40200942</v>
      </c>
      <c r="F16" s="5">
        <v>-45661327</v>
      </c>
      <c r="G16" s="5">
        <v>-26390191</v>
      </c>
      <c r="H16" s="29">
        <v>-77760609</v>
      </c>
      <c r="I16" s="5">
        <v>-93421252</v>
      </c>
    </row>
    <row r="17" spans="1:9" x14ac:dyDescent="0.25">
      <c r="A17" t="s">
        <v>47</v>
      </c>
      <c r="B17" s="5">
        <v>3504789</v>
      </c>
      <c r="C17" s="5">
        <v>8264324</v>
      </c>
      <c r="D17" s="5">
        <v>271309</v>
      </c>
      <c r="E17" s="5">
        <v>2243705</v>
      </c>
      <c r="F17" s="5">
        <v>2498236</v>
      </c>
      <c r="G17" s="5">
        <v>679631</v>
      </c>
      <c r="H17" s="29">
        <v>1572039</v>
      </c>
      <c r="I17" s="5">
        <v>2301962</v>
      </c>
    </row>
    <row r="18" spans="1:9" x14ac:dyDescent="0.25">
      <c r="A18" t="s">
        <v>48</v>
      </c>
      <c r="B18" s="5">
        <v>-24305409</v>
      </c>
      <c r="C18" s="5">
        <v>-31186765</v>
      </c>
      <c r="D18" s="5">
        <v>-15340755</v>
      </c>
      <c r="E18" s="5">
        <v>-35887101</v>
      </c>
      <c r="F18" s="5">
        <v>-43846803</v>
      </c>
      <c r="G18" s="5">
        <v>-13782015</v>
      </c>
      <c r="H18">
        <v>-42491578</v>
      </c>
      <c r="I18" s="5">
        <v>-57381078</v>
      </c>
    </row>
    <row r="19" spans="1:9" x14ac:dyDescent="0.25">
      <c r="A19" s="9"/>
      <c r="B19" s="8">
        <f t="shared" ref="B19:I19" si="0">SUM(B8:B18)</f>
        <v>8473685</v>
      </c>
      <c r="C19" s="8">
        <f t="shared" si="0"/>
        <v>-72239992</v>
      </c>
      <c r="D19" s="8">
        <f t="shared" si="0"/>
        <v>93251927</v>
      </c>
      <c r="E19" s="8">
        <f t="shared" si="0"/>
        <v>142439309</v>
      </c>
      <c r="F19" s="8">
        <f t="shared" si="0"/>
        <v>223915474</v>
      </c>
      <c r="G19" s="8">
        <f t="shared" si="0"/>
        <v>-36875344</v>
      </c>
      <c r="H19" s="8">
        <f t="shared" si="0"/>
        <v>-73628271</v>
      </c>
      <c r="I19" s="8">
        <f t="shared" si="0"/>
        <v>-60102178</v>
      </c>
    </row>
    <row r="20" spans="1:9" x14ac:dyDescent="0.25">
      <c r="A20" s="3"/>
      <c r="B20" s="8"/>
      <c r="C20" s="8"/>
      <c r="D20" s="8"/>
      <c r="E20" s="8"/>
      <c r="F20" s="8"/>
    </row>
    <row r="21" spans="1:9" x14ac:dyDescent="0.25">
      <c r="A21" s="20" t="s">
        <v>96</v>
      </c>
      <c r="B21" s="5"/>
      <c r="C21" s="5"/>
      <c r="D21" s="5"/>
      <c r="E21" s="5"/>
      <c r="F21" s="5"/>
    </row>
    <row r="22" spans="1:9" x14ac:dyDescent="0.25">
      <c r="A22" t="s">
        <v>51</v>
      </c>
      <c r="B22" s="5"/>
      <c r="C22" s="5">
        <v>-963933941</v>
      </c>
      <c r="D22" s="5">
        <v>-505716141</v>
      </c>
      <c r="E22" s="5">
        <v>-535872437</v>
      </c>
      <c r="F22" s="5">
        <v>-1196590595</v>
      </c>
      <c r="G22" s="5">
        <v>-319213792</v>
      </c>
      <c r="H22" s="29">
        <v>-684929440</v>
      </c>
      <c r="I22" s="5">
        <v>-597400978</v>
      </c>
    </row>
    <row r="23" spans="1:9" x14ac:dyDescent="0.25">
      <c r="A23" t="s">
        <v>79</v>
      </c>
      <c r="B23" s="5">
        <v>-728184996</v>
      </c>
      <c r="C23" s="5"/>
      <c r="D23" s="5">
        <v>1119273</v>
      </c>
      <c r="E23" s="5">
        <v>3272641</v>
      </c>
      <c r="F23" s="5">
        <v>5080018</v>
      </c>
      <c r="G23" s="5">
        <v>1074901</v>
      </c>
      <c r="H23" s="29">
        <v>1790727</v>
      </c>
      <c r="I23" s="5">
        <v>2016236</v>
      </c>
    </row>
    <row r="24" spans="1:9" x14ac:dyDescent="0.25">
      <c r="A24" t="s">
        <v>52</v>
      </c>
      <c r="B24" s="5">
        <v>-6943957</v>
      </c>
      <c r="C24" s="5">
        <v>25190394</v>
      </c>
      <c r="D24" s="5">
        <v>27556402</v>
      </c>
      <c r="E24" s="5">
        <v>45392552</v>
      </c>
      <c r="F24" s="5">
        <v>38463322</v>
      </c>
      <c r="G24" s="5">
        <v>-9012590</v>
      </c>
      <c r="H24" s="29">
        <v>-16288287</v>
      </c>
      <c r="I24" s="5">
        <v>-16783962</v>
      </c>
    </row>
    <row r="25" spans="1:9" x14ac:dyDescent="0.25">
      <c r="A25" t="s">
        <v>53</v>
      </c>
      <c r="B25" s="5">
        <v>109973900</v>
      </c>
      <c r="C25" s="5">
        <v>689973900</v>
      </c>
      <c r="D25" s="5">
        <v>39956965</v>
      </c>
      <c r="E25" s="5">
        <v>609011881</v>
      </c>
      <c r="F25" s="5">
        <v>1271169088</v>
      </c>
      <c r="G25" s="5">
        <v>-806693449</v>
      </c>
      <c r="H25" s="29">
        <v>-617584574</v>
      </c>
      <c r="I25" s="5">
        <v>-925615753</v>
      </c>
    </row>
    <row r="26" spans="1:9" x14ac:dyDescent="0.25">
      <c r="A26" t="s">
        <v>54</v>
      </c>
      <c r="B26" s="5">
        <v>569987384</v>
      </c>
      <c r="C26" s="5">
        <v>433208955</v>
      </c>
      <c r="D26" s="5">
        <v>-188981660</v>
      </c>
      <c r="E26" s="5">
        <v>-73317353</v>
      </c>
      <c r="F26" s="5">
        <v>277086944</v>
      </c>
      <c r="G26" s="5">
        <v>378431509</v>
      </c>
      <c r="H26" s="29">
        <v>740671907</v>
      </c>
      <c r="I26" s="5">
        <v>509828016</v>
      </c>
    </row>
    <row r="27" spans="1:9" x14ac:dyDescent="0.25">
      <c r="A27" t="s">
        <v>55</v>
      </c>
      <c r="B27" s="5">
        <v>406581288</v>
      </c>
      <c r="C27" s="5">
        <v>449628745</v>
      </c>
      <c r="D27" s="5">
        <v>-162804574</v>
      </c>
      <c r="E27" s="5">
        <v>272408756</v>
      </c>
      <c r="F27" s="5">
        <v>-496988469</v>
      </c>
      <c r="G27" s="5">
        <v>329860435</v>
      </c>
      <c r="H27" s="5">
        <v>-303923560</v>
      </c>
      <c r="I27" s="5">
        <v>-262335624</v>
      </c>
    </row>
    <row r="28" spans="1:9" x14ac:dyDescent="0.25">
      <c r="A28" s="10"/>
      <c r="B28" s="8">
        <f t="shared" ref="B28:I28" si="1">SUM(B22:B27)</f>
        <v>351413619</v>
      </c>
      <c r="C28" s="8">
        <f t="shared" si="1"/>
        <v>634068053</v>
      </c>
      <c r="D28" s="8">
        <f t="shared" si="1"/>
        <v>-788869735</v>
      </c>
      <c r="E28" s="8">
        <f t="shared" si="1"/>
        <v>320896040</v>
      </c>
      <c r="F28" s="8">
        <f t="shared" si="1"/>
        <v>-101779692</v>
      </c>
      <c r="G28" s="8">
        <f t="shared" si="1"/>
        <v>-425552986</v>
      </c>
      <c r="H28" s="8">
        <f t="shared" si="1"/>
        <v>-880263227</v>
      </c>
      <c r="I28" s="8">
        <f t="shared" si="1"/>
        <v>-1290292065</v>
      </c>
    </row>
    <row r="29" spans="1:9" x14ac:dyDescent="0.25">
      <c r="A29" s="10"/>
      <c r="B29" s="8">
        <f>B19+B28</f>
        <v>359887304</v>
      </c>
      <c r="C29" s="8">
        <f t="shared" ref="C29:I29" si="2">C19+C28</f>
        <v>561828061</v>
      </c>
      <c r="D29" s="8">
        <f t="shared" si="2"/>
        <v>-695617808</v>
      </c>
      <c r="E29" s="8">
        <f t="shared" si="2"/>
        <v>463335349</v>
      </c>
      <c r="F29" s="8">
        <f t="shared" si="2"/>
        <v>122135782</v>
      </c>
      <c r="G29" s="8">
        <f t="shared" si="2"/>
        <v>-462428330</v>
      </c>
      <c r="H29" s="8">
        <f t="shared" si="2"/>
        <v>-953891498</v>
      </c>
      <c r="I29" s="8">
        <f t="shared" si="2"/>
        <v>-1350394243</v>
      </c>
    </row>
    <row r="30" spans="1:9" x14ac:dyDescent="0.25">
      <c r="A30" s="18" t="s">
        <v>97</v>
      </c>
      <c r="B30" s="5"/>
      <c r="C30" s="5"/>
      <c r="D30" s="5"/>
      <c r="E30" s="5"/>
      <c r="F30" s="5"/>
    </row>
    <row r="31" spans="1:9" x14ac:dyDescent="0.25">
      <c r="A31" t="s">
        <v>58</v>
      </c>
      <c r="B31" s="5"/>
      <c r="C31" s="5"/>
      <c r="D31" s="5"/>
      <c r="E31" s="5"/>
      <c r="F31" s="5"/>
    </row>
    <row r="32" spans="1:9" x14ac:dyDescent="0.25">
      <c r="A32" t="s">
        <v>59</v>
      </c>
      <c r="B32" s="5">
        <v>6590874</v>
      </c>
      <c r="C32" s="5">
        <v>-4219792</v>
      </c>
      <c r="D32" s="5">
        <v>-208042936</v>
      </c>
      <c r="E32" s="5">
        <v>-244946430</v>
      </c>
      <c r="F32" s="5">
        <v>-259902996</v>
      </c>
      <c r="G32" s="5">
        <v>-1269520</v>
      </c>
      <c r="H32" s="29">
        <v>195302</v>
      </c>
      <c r="I32">
        <v>-20390198</v>
      </c>
    </row>
    <row r="33" spans="1:9" x14ac:dyDescent="0.25">
      <c r="A33" t="s">
        <v>60</v>
      </c>
      <c r="B33" s="5">
        <v>11470061</v>
      </c>
      <c r="C33" s="5">
        <v>23768900</v>
      </c>
      <c r="D33" s="5"/>
      <c r="E33" s="5"/>
      <c r="F33" s="5"/>
    </row>
    <row r="34" spans="1:9" x14ac:dyDescent="0.25">
      <c r="A34" t="s">
        <v>61</v>
      </c>
      <c r="B34" s="5"/>
      <c r="C34" s="5">
        <v>1230000</v>
      </c>
      <c r="D34" s="5">
        <v>2106</v>
      </c>
      <c r="E34" s="5">
        <v>880506</v>
      </c>
      <c r="F34" s="5">
        <v>880506</v>
      </c>
      <c r="I34" s="5">
        <v>18583</v>
      </c>
    </row>
    <row r="35" spans="1:9" x14ac:dyDescent="0.25">
      <c r="A35" t="s">
        <v>62</v>
      </c>
      <c r="B35" s="5">
        <v>15620566</v>
      </c>
      <c r="C35" s="5">
        <v>26392621</v>
      </c>
      <c r="D35" s="5"/>
      <c r="E35" s="5"/>
      <c r="F35" s="5"/>
    </row>
    <row r="36" spans="1:9" x14ac:dyDescent="0.25">
      <c r="A36" t="s">
        <v>63</v>
      </c>
      <c r="B36" s="5">
        <v>-19431385</v>
      </c>
      <c r="C36" s="5">
        <v>-19431385</v>
      </c>
      <c r="D36" s="5">
        <v>-26014210</v>
      </c>
      <c r="E36" s="5">
        <v>-26014210</v>
      </c>
      <c r="F36" s="5">
        <v>-26319210</v>
      </c>
    </row>
    <row r="37" spans="1:9" x14ac:dyDescent="0.25">
      <c r="A37" t="s">
        <v>64</v>
      </c>
      <c r="B37" s="5">
        <v>-673647</v>
      </c>
      <c r="C37" s="5">
        <v>-1882284</v>
      </c>
      <c r="D37" s="5">
        <v>-197215</v>
      </c>
      <c r="E37" s="5">
        <v>-6616999</v>
      </c>
      <c r="F37" s="5">
        <v>-7346734</v>
      </c>
      <c r="G37" s="5">
        <v>-6042345</v>
      </c>
      <c r="H37">
        <v>-7357635</v>
      </c>
      <c r="I37" s="5">
        <v>-9234704</v>
      </c>
    </row>
    <row r="38" spans="1:9" x14ac:dyDescent="0.25">
      <c r="A38" s="2"/>
      <c r="B38" s="8">
        <f t="shared" ref="B38:C38" si="3">SUM(B32:B37)</f>
        <v>13576469</v>
      </c>
      <c r="C38" s="8">
        <f t="shared" si="3"/>
        <v>25858060</v>
      </c>
      <c r="D38" s="8">
        <f>SUM(D31:D37)</f>
        <v>-234252255</v>
      </c>
      <c r="E38" s="8">
        <f>SUM(E32:E37)</f>
        <v>-276697133</v>
      </c>
      <c r="F38" s="8">
        <f>SUM(F31:F37)</f>
        <v>-292688434</v>
      </c>
      <c r="G38" s="8">
        <f>SUM(G31:G37)</f>
        <v>-7311865</v>
      </c>
      <c r="H38" s="8">
        <f>SUM(H31:H37)</f>
        <v>-7162333</v>
      </c>
      <c r="I38" s="8">
        <f>SUM(I31:I37)</f>
        <v>-29606319</v>
      </c>
    </row>
    <row r="39" spans="1:9" x14ac:dyDescent="0.25">
      <c r="B39" s="5"/>
      <c r="C39" s="5"/>
      <c r="D39" s="5"/>
      <c r="E39" s="5"/>
      <c r="F39" s="5"/>
    </row>
    <row r="40" spans="1:9" x14ac:dyDescent="0.25">
      <c r="A40" s="18" t="s">
        <v>98</v>
      </c>
      <c r="B40" s="5"/>
      <c r="C40" s="5"/>
      <c r="D40" s="5"/>
      <c r="E40" s="5"/>
      <c r="F40" s="5"/>
    </row>
    <row r="41" spans="1:9" x14ac:dyDescent="0.25">
      <c r="A41" t="s">
        <v>67</v>
      </c>
      <c r="B41" s="5">
        <v>17054567</v>
      </c>
      <c r="C41" s="5">
        <v>224073379</v>
      </c>
      <c r="D41" s="5">
        <v>171964737</v>
      </c>
      <c r="E41" s="5">
        <v>-88132354</v>
      </c>
      <c r="F41" s="5">
        <v>-75569302</v>
      </c>
      <c r="G41" s="5">
        <v>-2110796</v>
      </c>
      <c r="H41" s="29">
        <v>86590854</v>
      </c>
      <c r="I41" s="5">
        <v>342871797</v>
      </c>
    </row>
    <row r="42" spans="1:9" x14ac:dyDescent="0.25">
      <c r="A42" t="s">
        <v>68</v>
      </c>
      <c r="B42" s="5"/>
      <c r="C42" s="5"/>
      <c r="D42" s="5"/>
      <c r="E42" s="5">
        <v>-194711651</v>
      </c>
      <c r="F42" s="5"/>
    </row>
    <row r="43" spans="1:9" x14ac:dyDescent="0.25">
      <c r="A43" t="s">
        <v>69</v>
      </c>
      <c r="B43" s="5">
        <v>-36292944</v>
      </c>
      <c r="C43" s="5">
        <v>-36292944</v>
      </c>
      <c r="D43" s="5"/>
      <c r="E43" s="5"/>
      <c r="F43" s="5">
        <v>-194713844</v>
      </c>
      <c r="H43" s="29">
        <v>-137854964</v>
      </c>
      <c r="I43">
        <v>-136221186</v>
      </c>
    </row>
    <row r="44" spans="1:9" x14ac:dyDescent="0.25">
      <c r="A44" t="s">
        <v>70</v>
      </c>
      <c r="B44" s="5"/>
      <c r="C44" s="5"/>
      <c r="D44" s="5"/>
      <c r="E44" s="5"/>
      <c r="F44" s="5"/>
    </row>
    <row r="45" spans="1:9" x14ac:dyDescent="0.25">
      <c r="A45" s="10"/>
      <c r="B45" s="8">
        <f t="shared" ref="B45:D45" si="4">SUM(B41:B44)</f>
        <v>-19238377</v>
      </c>
      <c r="C45" s="8">
        <f t="shared" si="4"/>
        <v>187780435</v>
      </c>
      <c r="D45" s="8">
        <f t="shared" si="4"/>
        <v>171964737</v>
      </c>
      <c r="E45" s="8">
        <f>SUM(E41:E44)</f>
        <v>-282844005</v>
      </c>
      <c r="F45" s="8">
        <f>SUM(F41:F44)</f>
        <v>-270283146</v>
      </c>
      <c r="G45" s="8">
        <f t="shared" ref="G45:H45" si="5">SUM(G41:G44)</f>
        <v>-2110796</v>
      </c>
      <c r="H45" s="8">
        <f t="shared" si="5"/>
        <v>-51264110</v>
      </c>
      <c r="I45" s="8">
        <f>SUM(I41:I44)</f>
        <v>206650611</v>
      </c>
    </row>
    <row r="46" spans="1:9" x14ac:dyDescent="0.25">
      <c r="A46" s="18" t="s">
        <v>99</v>
      </c>
      <c r="B46" s="8">
        <f>B29+B38+B45</f>
        <v>354225396</v>
      </c>
      <c r="C46" s="8">
        <f t="shared" ref="C46:E46" si="6">C29+C38+C45</f>
        <v>775466556</v>
      </c>
      <c r="D46" s="8">
        <f t="shared" si="6"/>
        <v>-757905326</v>
      </c>
      <c r="E46" s="8">
        <f t="shared" si="6"/>
        <v>-96205789</v>
      </c>
      <c r="F46" s="8">
        <f>F29+F38+F45</f>
        <v>-440835798</v>
      </c>
      <c r="G46" s="8">
        <f t="shared" ref="G46:I46" si="7">G29+G38+G45</f>
        <v>-471850991</v>
      </c>
      <c r="H46" s="8">
        <f t="shared" si="7"/>
        <v>-1012317941</v>
      </c>
      <c r="I46" s="8">
        <f t="shared" si="7"/>
        <v>-1173349951</v>
      </c>
    </row>
    <row r="47" spans="1:9" x14ac:dyDescent="0.25">
      <c r="A47" s="21" t="s">
        <v>100</v>
      </c>
      <c r="B47" s="5">
        <v>1894525550</v>
      </c>
      <c r="C47" s="5">
        <v>1894525550</v>
      </c>
      <c r="D47" s="5">
        <v>4208959851</v>
      </c>
      <c r="E47" s="5">
        <v>4208959851</v>
      </c>
      <c r="F47" s="5">
        <v>4208959851</v>
      </c>
      <c r="G47" s="5">
        <v>4239234210</v>
      </c>
      <c r="H47" s="29">
        <v>4239234210</v>
      </c>
      <c r="I47" s="5">
        <v>4239234210</v>
      </c>
    </row>
    <row r="48" spans="1:9" x14ac:dyDescent="0.25">
      <c r="A48" s="18" t="s">
        <v>101</v>
      </c>
      <c r="B48" s="8">
        <f t="shared" ref="B48:I48" si="8">SUM(B46:B47)</f>
        <v>2248750946</v>
      </c>
      <c r="C48" s="8">
        <f t="shared" si="8"/>
        <v>2669992106</v>
      </c>
      <c r="D48" s="8">
        <f t="shared" si="8"/>
        <v>3451054525</v>
      </c>
      <c r="E48" s="8">
        <f t="shared" si="8"/>
        <v>4112754062</v>
      </c>
      <c r="F48" s="8">
        <f t="shared" si="8"/>
        <v>3768124053</v>
      </c>
      <c r="G48" s="8">
        <f t="shared" si="8"/>
        <v>3767383219</v>
      </c>
      <c r="H48" s="8">
        <f t="shared" si="8"/>
        <v>3226916269</v>
      </c>
      <c r="I48" s="8">
        <f t="shared" si="8"/>
        <v>3065884259</v>
      </c>
    </row>
    <row r="49" spans="1:9" x14ac:dyDescent="0.25">
      <c r="A49" s="21" t="s">
        <v>102</v>
      </c>
      <c r="B49" s="11">
        <f>'3'!B29/'3'!B50</f>
        <v>2.6800481053360792</v>
      </c>
      <c r="C49" s="11">
        <f>'3'!C29/'3'!C50</f>
        <v>4.1838826034488097</v>
      </c>
      <c r="D49" s="11">
        <f>'3'!D29/'3'!D50</f>
        <v>-5.1802027124814511</v>
      </c>
      <c r="E49" s="11">
        <f>'3'!E29/'3'!E50</f>
        <v>3.4504163120538451</v>
      </c>
      <c r="F49" s="11">
        <f>'3'!F29/'3'!F50</f>
        <v>0.90953408887922427</v>
      </c>
      <c r="G49" s="11">
        <f>'3'!G29/'3'!G50</f>
        <v>-3.4436618238420191</v>
      </c>
      <c r="H49" s="11">
        <f>'3'!H29/'3'!H50</f>
        <v>-6.7976493563197931</v>
      </c>
      <c r="I49" s="11">
        <f>'3'!I29/'3'!I50</f>
        <v>-9.6232187580593198</v>
      </c>
    </row>
    <row r="50" spans="1:9" x14ac:dyDescent="0.25">
      <c r="A50" s="18" t="s">
        <v>103</v>
      </c>
      <c r="B50" s="8">
        <f>'1'!B38/10</f>
        <v>134283897.09999999</v>
      </c>
      <c r="C50" s="8">
        <f>'1'!C38/10</f>
        <v>134283897.09999999</v>
      </c>
      <c r="D50" s="8">
        <f>'1'!D38/10</f>
        <v>134283897.09999999</v>
      </c>
      <c r="E50" s="8">
        <f>'1'!E38/10</f>
        <v>134283897.09999999</v>
      </c>
      <c r="F50" s="8">
        <f>'1'!F38/10</f>
        <v>134283897.09999999</v>
      </c>
      <c r="G50" s="8">
        <f>'1'!G38/10</f>
        <v>134283897.09999999</v>
      </c>
      <c r="H50" s="8">
        <f>'1'!H38/10</f>
        <v>140326670</v>
      </c>
      <c r="I50" s="8">
        <f>'1'!I38/10</f>
        <v>140326670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2" sqref="G12"/>
    </sheetView>
  </sheetViews>
  <sheetFormatPr defaultRowHeight="15" x14ac:dyDescent="0.25"/>
  <cols>
    <col min="1" max="1" width="34.5703125" bestFit="1" customWidth="1"/>
    <col min="2" max="2" width="10" customWidth="1"/>
    <col min="3" max="3" width="11.140625" customWidth="1"/>
    <col min="4" max="4" width="10.5703125" customWidth="1"/>
    <col min="5" max="5" width="10" customWidth="1"/>
  </cols>
  <sheetData>
    <row r="1" spans="1:6" x14ac:dyDescent="0.25">
      <c r="A1" s="1" t="s">
        <v>88</v>
      </c>
    </row>
    <row r="2" spans="1:6" x14ac:dyDescent="0.25">
      <c r="A2" s="1" t="s">
        <v>80</v>
      </c>
    </row>
    <row r="3" spans="1:6" x14ac:dyDescent="0.25">
      <c r="A3" t="s">
        <v>130</v>
      </c>
    </row>
    <row r="4" spans="1:6" ht="18.75" x14ac:dyDescent="0.3">
      <c r="A4" s="25"/>
      <c r="B4" s="14" t="s">
        <v>86</v>
      </c>
      <c r="C4" s="14" t="s">
        <v>85</v>
      </c>
      <c r="D4" s="14" t="s">
        <v>84</v>
      </c>
      <c r="E4" s="14" t="s">
        <v>131</v>
      </c>
      <c r="F4" s="14" t="s">
        <v>132</v>
      </c>
    </row>
    <row r="5" spans="1:6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</row>
    <row r="6" spans="1:6" x14ac:dyDescent="0.25">
      <c r="A6" t="s">
        <v>89</v>
      </c>
      <c r="B6" s="13">
        <f>'2'!B7/'2'!B8</f>
        <v>0.33884736846850982</v>
      </c>
      <c r="C6" s="13">
        <f>'2'!C7/'2'!C8</f>
        <v>0.28113936627976865</v>
      </c>
      <c r="D6" s="13">
        <f>'2'!D7/'2'!D8</f>
        <v>0.28732421362432775</v>
      </c>
      <c r="E6" s="13">
        <f>'2'!E7/'2'!E8</f>
        <v>0.2785184258133418</v>
      </c>
      <c r="F6" s="13">
        <f>'2'!F7/'2'!F8</f>
        <v>0.23428939314399674</v>
      </c>
    </row>
    <row r="7" spans="1:6" x14ac:dyDescent="0.25">
      <c r="A7" t="s">
        <v>81</v>
      </c>
      <c r="B7" s="13">
        <f>'2'!B27/'2'!B14</f>
        <v>0.60904802664115554</v>
      </c>
      <c r="C7" s="13">
        <f>'2'!C27/'2'!C14</f>
        <v>0.56696161156784475</v>
      </c>
      <c r="D7" s="13">
        <f>'2'!D27/'2'!D14</f>
        <v>0.64942809802250501</v>
      </c>
      <c r="E7" s="13">
        <f>'2'!E27/'2'!E14</f>
        <v>0.6450763953394022</v>
      </c>
      <c r="F7" s="13">
        <f>'2'!F27/'2'!F14</f>
        <v>0.6239839286510438</v>
      </c>
    </row>
    <row r="8" spans="1:6" x14ac:dyDescent="0.25">
      <c r="A8" t="s">
        <v>82</v>
      </c>
      <c r="B8" s="13">
        <f>'2'!B37/'2'!B14</f>
        <v>0.60904802664115554</v>
      </c>
      <c r="C8" s="13">
        <f>'2'!C37/'2'!C14</f>
        <v>0.38153211013794253</v>
      </c>
      <c r="D8" s="13">
        <f>'2'!D37/'2'!D14</f>
        <v>0.30803528022048166</v>
      </c>
      <c r="E8" s="13">
        <f>'2'!E37/'2'!E14</f>
        <v>0.28860377701717199</v>
      </c>
      <c r="F8" s="13">
        <f>'2'!F37/'2'!F14</f>
        <v>0.27246250361637614</v>
      </c>
    </row>
    <row r="9" spans="1:6" x14ac:dyDescent="0.25">
      <c r="A9" t="s">
        <v>90</v>
      </c>
      <c r="B9" s="13">
        <f>'2'!B37/'1'!B23</f>
        <v>1.0625709771641911E-2</v>
      </c>
      <c r="C9" s="13">
        <f>'2'!C37/'1'!C23</f>
        <v>8.2326118074471516E-3</v>
      </c>
      <c r="D9" s="13">
        <f>'2'!D37/'1'!D23</f>
        <v>2.7004210859354573E-3</v>
      </c>
      <c r="E9" s="13">
        <f>'2'!E37/'1'!E23</f>
        <v>5.1112641399662425E-3</v>
      </c>
      <c r="F9" s="13">
        <f>'2'!F37/'1'!F23</f>
        <v>6.4841133901049272E-3</v>
      </c>
    </row>
    <row r="10" spans="1:6" x14ac:dyDescent="0.25">
      <c r="A10" t="s">
        <v>91</v>
      </c>
      <c r="B10" s="13">
        <f>'2'!B37/'1'!B43</f>
        <v>7.8368269531300314E-2</v>
      </c>
      <c r="C10" s="13">
        <f>'2'!C37/'1'!C43</f>
        <v>6.2993615749982204E-2</v>
      </c>
      <c r="D10" s="13">
        <f>'2'!D37/'1'!D43</f>
        <v>2.0906388048300858E-2</v>
      </c>
      <c r="E10" s="13">
        <f>'2'!E37/'1'!E43</f>
        <v>4.5129025525305601E-2</v>
      </c>
      <c r="F10" s="13">
        <f>'2'!F37/'1'!F43</f>
        <v>5.7672226750118086E-2</v>
      </c>
    </row>
    <row r="11" spans="1:6" x14ac:dyDescent="0.25">
      <c r="A11" t="s">
        <v>83</v>
      </c>
    </row>
    <row r="12" spans="1:6" x14ac:dyDescent="0.25">
      <c r="A12" t="s">
        <v>92</v>
      </c>
    </row>
    <row r="13" spans="1:6" x14ac:dyDescent="0.25">
      <c r="A1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2018-05-28T08:30:35Z</dcterms:created>
  <dcterms:modified xsi:type="dcterms:W3CDTF">2020-04-13T06:52:07Z</dcterms:modified>
</cp:coreProperties>
</file>