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gUHdruts5CJSIaNYY3HqCj5UD1oA=="/>
    </ext>
  </extLst>
</workbook>
</file>

<file path=xl/calcChain.xml><?xml version="1.0" encoding="utf-8"?>
<calcChain xmlns="http://schemas.openxmlformats.org/spreadsheetml/2006/main">
  <c r="F9" i="4" l="1"/>
  <c r="B9" i="4"/>
  <c r="C8" i="4"/>
  <c r="D31" i="3"/>
  <c r="F26" i="3"/>
  <c r="F28" i="3" s="1"/>
  <c r="B26" i="3"/>
  <c r="B28" i="3" s="1"/>
  <c r="H24" i="3"/>
  <c r="G24" i="3"/>
  <c r="F24" i="3"/>
  <c r="E24" i="3"/>
  <c r="D24" i="3"/>
  <c r="C24" i="3"/>
  <c r="B24" i="3"/>
  <c r="H16" i="3"/>
  <c r="G16" i="3"/>
  <c r="F16" i="3"/>
  <c r="E16" i="3"/>
  <c r="D16" i="3"/>
  <c r="C16" i="3"/>
  <c r="B16" i="3"/>
  <c r="G12" i="3"/>
  <c r="G31" i="3" s="1"/>
  <c r="F12" i="3"/>
  <c r="F31" i="3" s="1"/>
  <c r="E12" i="3"/>
  <c r="E26" i="3" s="1"/>
  <c r="E28" i="3" s="1"/>
  <c r="D12" i="3"/>
  <c r="D26" i="3" s="1"/>
  <c r="D28" i="3" s="1"/>
  <c r="C12" i="3"/>
  <c r="C31" i="3" s="1"/>
  <c r="B12" i="3"/>
  <c r="B31" i="3" s="1"/>
  <c r="H9" i="3"/>
  <c r="H12" i="3" s="1"/>
  <c r="G9" i="3"/>
  <c r="H22" i="2"/>
  <c r="G22" i="2"/>
  <c r="F22" i="2"/>
  <c r="E22" i="2"/>
  <c r="D22" i="2"/>
  <c r="C22" i="2"/>
  <c r="B22" i="2"/>
  <c r="G16" i="2"/>
  <c r="G18" i="2" s="1"/>
  <c r="G20" i="2" s="1"/>
  <c r="G25" i="2" s="1"/>
  <c r="G28" i="2" s="1"/>
  <c r="C16" i="2"/>
  <c r="C11" i="4" s="1"/>
  <c r="H12" i="2"/>
  <c r="G12" i="2"/>
  <c r="F12" i="2"/>
  <c r="E12" i="2"/>
  <c r="D12" i="2"/>
  <c r="C12" i="2"/>
  <c r="B12" i="2"/>
  <c r="H10" i="2"/>
  <c r="H16" i="2" s="1"/>
  <c r="H18" i="2" s="1"/>
  <c r="H20" i="2" s="1"/>
  <c r="H25" i="2" s="1"/>
  <c r="H28" i="2" s="1"/>
  <c r="G10" i="2"/>
  <c r="F10" i="2"/>
  <c r="F16" i="2" s="1"/>
  <c r="E10" i="2"/>
  <c r="E16" i="2" s="1"/>
  <c r="D10" i="2"/>
  <c r="D16" i="2" s="1"/>
  <c r="C10" i="2"/>
  <c r="B10" i="2"/>
  <c r="B16" i="2" s="1"/>
  <c r="H52" i="1"/>
  <c r="D52" i="1"/>
  <c r="E47" i="1"/>
  <c r="H46" i="1"/>
  <c r="G46" i="1"/>
  <c r="F46" i="1"/>
  <c r="E46" i="1"/>
  <c r="D46" i="1"/>
  <c r="C46" i="1"/>
  <c r="B46" i="1"/>
  <c r="H34" i="1"/>
  <c r="H47" i="1" s="1"/>
  <c r="G34" i="1"/>
  <c r="G47" i="1" s="1"/>
  <c r="F34" i="1"/>
  <c r="F47" i="1" s="1"/>
  <c r="E34" i="1"/>
  <c r="D34" i="1"/>
  <c r="D47" i="1" s="1"/>
  <c r="C34" i="1"/>
  <c r="C47" i="1" s="1"/>
  <c r="B34" i="1"/>
  <c r="B47" i="1" s="1"/>
  <c r="H29" i="1"/>
  <c r="H48" i="1" s="1"/>
  <c r="G29" i="1"/>
  <c r="G52" i="1" s="1"/>
  <c r="F29" i="1"/>
  <c r="F8" i="4" s="1"/>
  <c r="E29" i="1"/>
  <c r="E48" i="1" s="1"/>
  <c r="D29" i="1"/>
  <c r="D48" i="1" s="1"/>
  <c r="C29" i="1"/>
  <c r="C52" i="1" s="1"/>
  <c r="B29" i="1"/>
  <c r="B8" i="4" s="1"/>
  <c r="E20" i="1"/>
  <c r="E50" i="1" s="1"/>
  <c r="H19" i="1"/>
  <c r="G19" i="1"/>
  <c r="F19" i="1"/>
  <c r="E19" i="1"/>
  <c r="E9" i="4" s="1"/>
  <c r="D19" i="1"/>
  <c r="D9" i="4" s="1"/>
  <c r="C19" i="1"/>
  <c r="C9" i="4" s="1"/>
  <c r="B19" i="1"/>
  <c r="H11" i="1"/>
  <c r="H20" i="1" s="1"/>
  <c r="H50" i="1" s="1"/>
  <c r="G11" i="1"/>
  <c r="G20" i="1" s="1"/>
  <c r="F11" i="1"/>
  <c r="F20" i="1" s="1"/>
  <c r="E11" i="1"/>
  <c r="D11" i="1"/>
  <c r="D20" i="1" s="1"/>
  <c r="D50" i="1" s="1"/>
  <c r="C11" i="1"/>
  <c r="C20" i="1" s="1"/>
  <c r="B11" i="1"/>
  <c r="B20" i="1" s="1"/>
  <c r="B11" i="4" l="1"/>
  <c r="B18" i="2"/>
  <c r="B20" i="2" s="1"/>
  <c r="B25" i="2" s="1"/>
  <c r="F11" i="4"/>
  <c r="F18" i="2"/>
  <c r="F20" i="2" s="1"/>
  <c r="F25" i="2" s="1"/>
  <c r="H26" i="3"/>
  <c r="H28" i="3" s="1"/>
  <c r="H31" i="3"/>
  <c r="E11" i="4"/>
  <c r="E18" i="2"/>
  <c r="E20" i="2" s="1"/>
  <c r="E25" i="2" s="1"/>
  <c r="B50" i="1"/>
  <c r="G50" i="1"/>
  <c r="D11" i="4"/>
  <c r="D18" i="2"/>
  <c r="D20" i="2" s="1"/>
  <c r="D25" i="2" s="1"/>
  <c r="B48" i="1"/>
  <c r="C48" i="1"/>
  <c r="C50" i="1" s="1"/>
  <c r="G48" i="1"/>
  <c r="E52" i="1"/>
  <c r="C26" i="3"/>
  <c r="C28" i="3" s="1"/>
  <c r="G26" i="3"/>
  <c r="G28" i="3" s="1"/>
  <c r="E31" i="3"/>
  <c r="D8" i="4"/>
  <c r="F48" i="1"/>
  <c r="F50" i="1" s="1"/>
  <c r="B52" i="1"/>
  <c r="F52" i="1"/>
  <c r="E8" i="4"/>
  <c r="C18" i="2"/>
  <c r="C20" i="2" s="1"/>
  <c r="C25" i="2" s="1"/>
  <c r="C7" i="4" l="1"/>
  <c r="C28" i="2"/>
  <c r="C10" i="4"/>
  <c r="C6" i="4"/>
  <c r="C12" i="4"/>
  <c r="E10" i="4"/>
  <c r="E12" i="4"/>
  <c r="E6" i="4"/>
  <c r="E7" i="4"/>
  <c r="E28" i="2"/>
  <c r="D10" i="4"/>
  <c r="D6" i="4"/>
  <c r="D12" i="4"/>
  <c r="D7" i="4"/>
  <c r="D28" i="2"/>
  <c r="B12" i="4"/>
  <c r="B7" i="4"/>
  <c r="B28" i="2"/>
  <c r="B10" i="4"/>
  <c r="B6" i="4"/>
  <c r="F12" i="4"/>
  <c r="F7" i="4"/>
  <c r="F28" i="2"/>
  <c r="F10" i="4"/>
  <c r="F6" i="4"/>
</calcChain>
</file>

<file path=xl/sharedStrings.xml><?xml version="1.0" encoding="utf-8"?>
<sst xmlns="http://schemas.openxmlformats.org/spreadsheetml/2006/main" count="121" uniqueCount="93">
  <si>
    <t>MONNO STAFLLERS</t>
  </si>
  <si>
    <t>STATEMENT OF PROFIT &amp; LOSS</t>
  </si>
  <si>
    <t>AS AT QUARTER END</t>
  </si>
  <si>
    <t xml:space="preserve">STATEMENT OF FINANCIAL POSITION </t>
  </si>
  <si>
    <t>Quarter 2</t>
  </si>
  <si>
    <t>Quarter 3</t>
  </si>
  <si>
    <t>Quarter 1</t>
  </si>
  <si>
    <t>Statement of Cash Flows</t>
  </si>
  <si>
    <t>ASSETS</t>
  </si>
  <si>
    <t xml:space="preserve">Turnover </t>
  </si>
  <si>
    <t>Cash flows from operating activities</t>
  </si>
  <si>
    <t>Non Current Assets</t>
  </si>
  <si>
    <t>Cash receipts from customer and others</t>
  </si>
  <si>
    <t>Property, plant &amp; equipment</t>
  </si>
  <si>
    <t>Cash paid to suppliers, employees and others</t>
  </si>
  <si>
    <t>Cost &amp; Expenses</t>
  </si>
  <si>
    <t>At cost less depreciation</t>
  </si>
  <si>
    <t>Gross Profit</t>
  </si>
  <si>
    <t>Total Non Current Assets</t>
  </si>
  <si>
    <t>Interest paid</t>
  </si>
  <si>
    <t>Income tax paid</t>
  </si>
  <si>
    <t>Cash generated from Operations</t>
  </si>
  <si>
    <t>Operating Expenses</t>
  </si>
  <si>
    <t>Cash Flows from investing activities</t>
  </si>
  <si>
    <t>Acquisition of property, plant &amp; equipment</t>
  </si>
  <si>
    <t>Administrative  &amp; selling expenses</t>
  </si>
  <si>
    <t>Selling &amp; distribution expenses</t>
  </si>
  <si>
    <t>Net cash flow from investing activities</t>
  </si>
  <si>
    <t>Current Assets</t>
  </si>
  <si>
    <t>Inventories</t>
  </si>
  <si>
    <t>Operating Profit</t>
  </si>
  <si>
    <t>Trade &amp; other receivables</t>
  </si>
  <si>
    <t>Cash flows from financing  activities</t>
  </si>
  <si>
    <t>Increase/decrease in long term borrowings</t>
  </si>
  <si>
    <t>Advances, deposit &amp; prepayments</t>
  </si>
  <si>
    <t>Financial expenses</t>
  </si>
  <si>
    <t>Group current account</t>
  </si>
  <si>
    <t>Increase/decrease in short term borrowings</t>
  </si>
  <si>
    <t>Net Profit before WPPF, WF &amp; Income tax</t>
  </si>
  <si>
    <t>Cash &amp; Cash equivalents</t>
  </si>
  <si>
    <t>Liabilities increase/ (decrease)</t>
  </si>
  <si>
    <t>Total Current Assets</t>
  </si>
  <si>
    <t>Dividend paid</t>
  </si>
  <si>
    <t>Contribution to WPPF &amp; WF</t>
  </si>
  <si>
    <t>Deferred liability</t>
  </si>
  <si>
    <t>Net cash provided by (used in) financing  activities</t>
  </si>
  <si>
    <t>Net Profit before Income tax</t>
  </si>
  <si>
    <t>Total Assets</t>
  </si>
  <si>
    <t>Net increase in cash &amp; cash equivalents</t>
  </si>
  <si>
    <t>Provision for Income tax</t>
  </si>
  <si>
    <t>EQUITY AND LIABILITIES</t>
  </si>
  <si>
    <t>Opening cash &amp; cash equivalents</t>
  </si>
  <si>
    <t>Current tax</t>
  </si>
  <si>
    <t>Shareholders' Equity</t>
  </si>
  <si>
    <t>Closing cash  &amp; cash equivalents</t>
  </si>
  <si>
    <t>Deferred tax</t>
  </si>
  <si>
    <t>Share Capital</t>
  </si>
  <si>
    <t>Profit after Taxation</t>
  </si>
  <si>
    <t>Dividend equalisation reserve</t>
  </si>
  <si>
    <t>Revenue reserve and surplus</t>
  </si>
  <si>
    <t>Net Operating Cash Flow per Share</t>
  </si>
  <si>
    <t>General reserve</t>
  </si>
  <si>
    <t>Retained earnings</t>
  </si>
  <si>
    <t>Total Shareholders' Equity</t>
  </si>
  <si>
    <t>Earning Per Share</t>
  </si>
  <si>
    <t>Non Current Liabilities</t>
  </si>
  <si>
    <t>Long term borrowing (secured)</t>
  </si>
  <si>
    <t>Total Non Current Liabilities</t>
  </si>
  <si>
    <t>Current  Liabilities</t>
  </si>
  <si>
    <t>Long term loan (current portion)</t>
  </si>
  <si>
    <t>Short term borrowings</t>
  </si>
  <si>
    <t>Trade &amp; other payables</t>
  </si>
  <si>
    <t>Provisions for others</t>
  </si>
  <si>
    <t>Accrued expenses</t>
  </si>
  <si>
    <t>Unclaimed dividend</t>
  </si>
  <si>
    <t>Provision for income tax</t>
  </si>
  <si>
    <t>Provision for deferred tax</t>
  </si>
  <si>
    <t>Liabilities for other finance</t>
  </si>
  <si>
    <t xml:space="preserve"> Total Current  Liabilities</t>
  </si>
  <si>
    <t xml:space="preserve"> Total  Liabilities</t>
  </si>
  <si>
    <t>TOTAL EQUITY AND LAIBILITITES</t>
  </si>
  <si>
    <t>Check</t>
  </si>
  <si>
    <t>Net Asset Value Per Share</t>
  </si>
  <si>
    <t>KOHINOOR</t>
  </si>
  <si>
    <t>Ratios</t>
  </si>
  <si>
    <t>As at quarter end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</si>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</sst>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Arial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u/>
      <sz val="11"/>
      <color theme="1"/>
      <name val="Calibri"/>
    </font>
    <font>
      <sz val="11"/>
      <color theme="1"/>
      <name val="Calibri"/>
    </font>
    <font>
      <sz val="11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15" fontId="4" fillId="0" borderId="0" xfId="0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164" fontId="2" fillId="0" borderId="0" xfId="0" applyNumberFormat="1" applyFont="1"/>
    <xf numFmtId="0" fontId="3" fillId="0" borderId="0" xfId="0" applyFont="1"/>
    <xf numFmtId="164" fontId="2" fillId="0" borderId="0" xfId="0" applyNumberFormat="1" applyFont="1" applyAlignment="1">
      <alignment horizontal="center"/>
    </xf>
    <xf numFmtId="0" fontId="6" fillId="0" borderId="0" xfId="0" applyFont="1"/>
    <xf numFmtId="164" fontId="7" fillId="0" borderId="0" xfId="0" applyNumberFormat="1" applyFont="1" applyAlignment="1"/>
    <xf numFmtId="164" fontId="8" fillId="0" borderId="0" xfId="0" applyNumberFormat="1" applyFont="1" applyAlignment="1"/>
    <xf numFmtId="164" fontId="3" fillId="0" borderId="1" xfId="0" applyNumberFormat="1" applyFont="1" applyBorder="1"/>
    <xf numFmtId="164" fontId="3" fillId="0" borderId="2" xfId="0" applyNumberFormat="1" applyFont="1" applyBorder="1"/>
    <xf numFmtId="0" fontId="2" fillId="0" borderId="0" xfId="0" applyFont="1"/>
    <xf numFmtId="164" fontId="3" fillId="0" borderId="0" xfId="0" applyNumberFormat="1" applyFont="1"/>
    <xf numFmtId="0" fontId="7" fillId="0" borderId="0" xfId="0" applyFont="1" applyAlignment="1"/>
    <xf numFmtId="0" fontId="2" fillId="0" borderId="0" xfId="0" applyFont="1" applyAlignment="1">
      <alignment horizontal="left"/>
    </xf>
    <xf numFmtId="164" fontId="3" fillId="0" borderId="3" xfId="0" applyNumberFormat="1" applyFont="1" applyBorder="1"/>
    <xf numFmtId="0" fontId="3" fillId="0" borderId="0" xfId="0" applyFont="1" applyAlignment="1">
      <alignment horizontal="left"/>
    </xf>
    <xf numFmtId="2" fontId="3" fillId="0" borderId="4" xfId="0" applyNumberFormat="1" applyFont="1" applyBorder="1"/>
    <xf numFmtId="43" fontId="2" fillId="0" borderId="0" xfId="0" applyNumberFormat="1" applyFont="1"/>
    <xf numFmtId="43" fontId="3" fillId="0" borderId="4" xfId="0" applyNumberFormat="1" applyFont="1" applyBorder="1"/>
    <xf numFmtId="3" fontId="2" fillId="0" borderId="0" xfId="0" applyNumberFormat="1" applyFont="1"/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10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3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43.125" customWidth="1"/>
    <col min="2" max="2" width="15.375" customWidth="1"/>
    <col min="3" max="3" width="12.5" customWidth="1"/>
    <col min="4" max="4" width="15.125" customWidth="1"/>
    <col min="5" max="5" width="15.875" customWidth="1"/>
    <col min="6" max="6" width="15.125" customWidth="1"/>
    <col min="7" max="7" width="14.75" customWidth="1"/>
    <col min="8" max="8" width="15.25" customWidth="1"/>
    <col min="9" max="25" width="7.625" customWidth="1"/>
  </cols>
  <sheetData>
    <row r="1" spans="1:15" ht="15.75" x14ac:dyDescent="0.25">
      <c r="A1" s="1" t="s">
        <v>0</v>
      </c>
    </row>
    <row r="2" spans="1:15" ht="15.75" x14ac:dyDescent="0.25">
      <c r="A2" s="1" t="s">
        <v>3</v>
      </c>
    </row>
    <row r="3" spans="1:15" ht="15.75" x14ac:dyDescent="0.25">
      <c r="A3" s="1" t="s">
        <v>2</v>
      </c>
    </row>
    <row r="4" spans="1:15" ht="15.75" x14ac:dyDescent="0.25">
      <c r="A4" s="1"/>
      <c r="B4" s="2"/>
      <c r="C4" s="2"/>
      <c r="D4" s="2"/>
      <c r="E4" s="2"/>
      <c r="F4" s="2"/>
    </row>
    <row r="5" spans="1:15" x14ac:dyDescent="0.25">
      <c r="B5" s="3" t="s">
        <v>4</v>
      </c>
      <c r="C5" s="3" t="s">
        <v>5</v>
      </c>
      <c r="D5" s="3" t="s">
        <v>6</v>
      </c>
      <c r="E5" s="3" t="s">
        <v>4</v>
      </c>
      <c r="F5" s="3" t="s">
        <v>5</v>
      </c>
      <c r="G5" s="3" t="s">
        <v>6</v>
      </c>
      <c r="H5" s="3" t="s">
        <v>4</v>
      </c>
    </row>
    <row r="6" spans="1:15" x14ac:dyDescent="0.25">
      <c r="B6" s="4">
        <v>43100</v>
      </c>
      <c r="C6" s="4">
        <v>43190</v>
      </c>
      <c r="D6" s="4">
        <v>43373</v>
      </c>
      <c r="E6" s="4">
        <v>43465</v>
      </c>
      <c r="F6" s="4">
        <v>43555</v>
      </c>
      <c r="G6" s="5">
        <v>43738</v>
      </c>
      <c r="H6" s="5">
        <v>43830</v>
      </c>
    </row>
    <row r="7" spans="1:15" x14ac:dyDescent="0.25">
      <c r="A7" s="7" t="s">
        <v>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x14ac:dyDescent="0.25">
      <c r="A8" s="9" t="s">
        <v>11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 x14ac:dyDescent="0.25">
      <c r="A9" s="11" t="s">
        <v>13</v>
      </c>
      <c r="B9" s="8">
        <v>27635000</v>
      </c>
      <c r="C9" s="8">
        <v>30663000</v>
      </c>
      <c r="D9" s="8">
        <v>29507000</v>
      </c>
      <c r="E9" s="8">
        <v>28635000</v>
      </c>
      <c r="F9" s="8">
        <v>27702000</v>
      </c>
      <c r="G9" s="12">
        <v>24838000</v>
      </c>
      <c r="H9" s="12">
        <v>23695000</v>
      </c>
      <c r="I9" s="8"/>
      <c r="J9" s="8"/>
      <c r="K9" s="8"/>
      <c r="L9" s="8"/>
      <c r="M9" s="8"/>
      <c r="N9" s="8"/>
      <c r="O9" s="8"/>
    </row>
    <row r="10" spans="1:15" x14ac:dyDescent="0.25">
      <c r="A10" s="11" t="s">
        <v>16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/>
      <c r="H10" s="8"/>
      <c r="I10" s="8"/>
      <c r="J10" s="8"/>
      <c r="K10" s="8"/>
      <c r="L10" s="8"/>
      <c r="M10" s="8"/>
      <c r="N10" s="8"/>
      <c r="O10" s="8"/>
    </row>
    <row r="11" spans="1:15" x14ac:dyDescent="0.25">
      <c r="A11" s="9" t="s">
        <v>18</v>
      </c>
      <c r="B11" s="15">
        <f t="shared" ref="B11:H11" si="0">SUM(B9:B10)</f>
        <v>27635000</v>
      </c>
      <c r="C11" s="15">
        <f t="shared" si="0"/>
        <v>30663000</v>
      </c>
      <c r="D11" s="15">
        <f t="shared" si="0"/>
        <v>29507000</v>
      </c>
      <c r="E11" s="15">
        <f t="shared" si="0"/>
        <v>28635000</v>
      </c>
      <c r="F11" s="15">
        <f t="shared" si="0"/>
        <v>27702000</v>
      </c>
      <c r="G11" s="15">
        <f t="shared" si="0"/>
        <v>24838000</v>
      </c>
      <c r="H11" s="15">
        <f t="shared" si="0"/>
        <v>23695000</v>
      </c>
      <c r="I11" s="8"/>
      <c r="J11" s="8"/>
      <c r="K11" s="8"/>
      <c r="L11" s="8"/>
      <c r="M11" s="8"/>
      <c r="N11" s="8"/>
      <c r="O11" s="8"/>
    </row>
    <row r="12" spans="1:15" x14ac:dyDescent="0.25">
      <c r="A12" s="9"/>
      <c r="B12" s="17"/>
      <c r="C12" s="17"/>
      <c r="D12" s="17"/>
      <c r="E12" s="17"/>
      <c r="F12" s="17"/>
      <c r="G12" s="8"/>
      <c r="H12" s="8"/>
      <c r="I12" s="8"/>
      <c r="J12" s="8"/>
      <c r="K12" s="8"/>
      <c r="L12" s="8"/>
      <c r="M12" s="8"/>
      <c r="N12" s="8"/>
      <c r="O12" s="8"/>
    </row>
    <row r="13" spans="1:15" x14ac:dyDescent="0.25">
      <c r="A13" s="9" t="s">
        <v>28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x14ac:dyDescent="0.25">
      <c r="A14" s="11" t="s">
        <v>29</v>
      </c>
      <c r="B14" s="8">
        <v>22374000</v>
      </c>
      <c r="C14" s="8">
        <v>24815000</v>
      </c>
      <c r="D14" s="8">
        <v>25744000</v>
      </c>
      <c r="E14" s="8">
        <v>28274000</v>
      </c>
      <c r="F14" s="8">
        <v>27516000</v>
      </c>
      <c r="G14" s="12">
        <v>20325000</v>
      </c>
      <c r="H14" s="12">
        <v>20553000</v>
      </c>
      <c r="I14" s="8"/>
      <c r="J14" s="8"/>
      <c r="K14" s="8"/>
      <c r="L14" s="8"/>
      <c r="M14" s="8"/>
      <c r="N14" s="8"/>
      <c r="O14" s="8"/>
    </row>
    <row r="15" spans="1:15" x14ac:dyDescent="0.25">
      <c r="A15" s="16" t="s">
        <v>31</v>
      </c>
      <c r="B15" s="8">
        <v>24506000</v>
      </c>
      <c r="C15" s="8">
        <v>27054000</v>
      </c>
      <c r="D15" s="8">
        <v>19400000</v>
      </c>
      <c r="E15" s="8">
        <v>23906000</v>
      </c>
      <c r="F15" s="8">
        <v>21982000</v>
      </c>
      <c r="G15" s="12">
        <v>20530000</v>
      </c>
      <c r="H15" s="12">
        <v>20973000</v>
      </c>
      <c r="I15" s="8"/>
      <c r="J15" s="8"/>
      <c r="K15" s="8"/>
      <c r="L15" s="8"/>
      <c r="M15" s="8"/>
      <c r="N15" s="8"/>
      <c r="O15" s="8"/>
    </row>
    <row r="16" spans="1:15" x14ac:dyDescent="0.25">
      <c r="A16" s="11" t="s">
        <v>34</v>
      </c>
      <c r="B16" s="8">
        <v>15696000</v>
      </c>
      <c r="C16" s="8">
        <v>16031000</v>
      </c>
      <c r="D16" s="8">
        <v>14793000</v>
      </c>
      <c r="E16" s="8">
        <v>16638000</v>
      </c>
      <c r="F16" s="8">
        <v>16638000</v>
      </c>
      <c r="G16" s="12">
        <v>15195000</v>
      </c>
      <c r="H16" s="12">
        <v>16821000</v>
      </c>
      <c r="I16" s="8"/>
      <c r="J16" s="8"/>
      <c r="K16" s="8"/>
      <c r="L16" s="8"/>
      <c r="M16" s="8"/>
      <c r="N16" s="8"/>
      <c r="O16" s="8"/>
    </row>
    <row r="17" spans="1:15" x14ac:dyDescent="0.25">
      <c r="A17" s="11" t="s">
        <v>36</v>
      </c>
      <c r="B17" s="8">
        <v>0</v>
      </c>
      <c r="C17" s="8">
        <v>0</v>
      </c>
      <c r="D17" s="8">
        <v>1637000</v>
      </c>
      <c r="E17" s="8">
        <v>0</v>
      </c>
      <c r="F17" s="8">
        <v>0</v>
      </c>
      <c r="G17" s="12">
        <v>1637000</v>
      </c>
      <c r="H17" s="12">
        <v>0</v>
      </c>
      <c r="I17" s="8"/>
      <c r="J17" s="8"/>
      <c r="K17" s="8"/>
      <c r="L17" s="8"/>
      <c r="M17" s="8"/>
      <c r="N17" s="8"/>
      <c r="O17" s="8"/>
    </row>
    <row r="18" spans="1:15" x14ac:dyDescent="0.25">
      <c r="A18" s="11" t="s">
        <v>39</v>
      </c>
      <c r="B18" s="8">
        <v>5229000</v>
      </c>
      <c r="C18" s="8">
        <v>3618000</v>
      </c>
      <c r="D18" s="8">
        <v>4484000</v>
      </c>
      <c r="E18" s="8">
        <v>1923000</v>
      </c>
      <c r="F18" s="8">
        <v>2861000</v>
      </c>
      <c r="G18" s="12">
        <v>4262000</v>
      </c>
      <c r="H18" s="12">
        <v>3018000</v>
      </c>
      <c r="I18" s="8"/>
      <c r="J18" s="8"/>
      <c r="K18" s="8"/>
      <c r="L18" s="8"/>
      <c r="M18" s="8"/>
      <c r="N18" s="8"/>
      <c r="O18" s="8"/>
    </row>
    <row r="19" spans="1:15" x14ac:dyDescent="0.25">
      <c r="A19" s="9" t="s">
        <v>41</v>
      </c>
      <c r="B19" s="14">
        <f t="shared" ref="B19:H19" si="1">SUM(B14:B18)</f>
        <v>67805000</v>
      </c>
      <c r="C19" s="14">
        <f t="shared" si="1"/>
        <v>71518000</v>
      </c>
      <c r="D19" s="14">
        <f t="shared" si="1"/>
        <v>66058000</v>
      </c>
      <c r="E19" s="14">
        <f t="shared" si="1"/>
        <v>70741000</v>
      </c>
      <c r="F19" s="14">
        <f t="shared" si="1"/>
        <v>68997000</v>
      </c>
      <c r="G19" s="14">
        <f t="shared" si="1"/>
        <v>61949000</v>
      </c>
      <c r="H19" s="14">
        <f t="shared" si="1"/>
        <v>61365000</v>
      </c>
      <c r="I19" s="8"/>
      <c r="J19" s="8"/>
      <c r="K19" s="8"/>
      <c r="L19" s="8"/>
      <c r="M19" s="8"/>
      <c r="N19" s="8"/>
      <c r="O19" s="8"/>
    </row>
    <row r="20" spans="1:15" x14ac:dyDescent="0.25">
      <c r="A20" s="9" t="s">
        <v>47</v>
      </c>
      <c r="B20" s="20">
        <f t="shared" ref="B20:H20" si="2">B11+B19</f>
        <v>95440000</v>
      </c>
      <c r="C20" s="20">
        <f t="shared" si="2"/>
        <v>102181000</v>
      </c>
      <c r="D20" s="20">
        <f t="shared" si="2"/>
        <v>95565000</v>
      </c>
      <c r="E20" s="20">
        <f t="shared" si="2"/>
        <v>99376000</v>
      </c>
      <c r="F20" s="20">
        <f t="shared" si="2"/>
        <v>96699000</v>
      </c>
      <c r="G20" s="20">
        <f t="shared" si="2"/>
        <v>86787000</v>
      </c>
      <c r="H20" s="20">
        <f t="shared" si="2"/>
        <v>85060000</v>
      </c>
      <c r="I20" s="8"/>
      <c r="J20" s="8"/>
      <c r="K20" s="8"/>
      <c r="L20" s="8"/>
      <c r="M20" s="8"/>
      <c r="N20" s="8"/>
      <c r="O20" s="8"/>
    </row>
    <row r="21" spans="1:15" ht="15.75" customHeight="1" x14ac:dyDescent="0.25">
      <c r="A21" s="9"/>
      <c r="B21" s="17"/>
      <c r="C21" s="17"/>
      <c r="D21" s="17"/>
      <c r="E21" s="17"/>
      <c r="F21" s="17"/>
      <c r="G21" s="8"/>
      <c r="H21" s="8"/>
      <c r="I21" s="8"/>
      <c r="J21" s="8"/>
      <c r="K21" s="8"/>
      <c r="L21" s="8"/>
      <c r="M21" s="8"/>
      <c r="N21" s="8"/>
      <c r="O21" s="8"/>
    </row>
    <row r="22" spans="1:15" ht="15.75" customHeight="1" x14ac:dyDescent="0.25">
      <c r="A22" s="21" t="s">
        <v>50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ht="15.75" customHeight="1" x14ac:dyDescent="0.25">
      <c r="A23" s="9" t="s">
        <v>53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ht="15.75" customHeight="1" x14ac:dyDescent="0.25">
      <c r="A24" s="11" t="s">
        <v>56</v>
      </c>
      <c r="B24" s="8">
        <v>4600000</v>
      </c>
      <c r="C24" s="8">
        <v>4600000</v>
      </c>
      <c r="D24" s="8">
        <v>4600000</v>
      </c>
      <c r="E24" s="8">
        <v>4600000</v>
      </c>
      <c r="F24" s="8">
        <v>20700000</v>
      </c>
      <c r="G24" s="12">
        <v>20700000</v>
      </c>
      <c r="H24" s="12">
        <v>24840000</v>
      </c>
      <c r="I24" s="8"/>
      <c r="J24" s="8"/>
      <c r="K24" s="8"/>
      <c r="L24" s="8"/>
      <c r="M24" s="8"/>
      <c r="N24" s="8"/>
      <c r="O24" s="8"/>
    </row>
    <row r="25" spans="1:15" ht="15.75" customHeight="1" x14ac:dyDescent="0.25">
      <c r="A25" s="16" t="s">
        <v>58</v>
      </c>
      <c r="B25" s="8">
        <v>0</v>
      </c>
      <c r="C25" s="8">
        <v>0</v>
      </c>
      <c r="D25" s="8">
        <v>2950000</v>
      </c>
      <c r="E25" s="8">
        <v>0</v>
      </c>
      <c r="F25" s="8">
        <v>0</v>
      </c>
      <c r="G25" s="12">
        <v>0</v>
      </c>
      <c r="H25" s="12">
        <v>0</v>
      </c>
      <c r="I25" s="8"/>
      <c r="J25" s="8"/>
      <c r="K25" s="8"/>
      <c r="L25" s="8"/>
      <c r="M25" s="8"/>
      <c r="N25" s="8"/>
      <c r="O25" s="8"/>
    </row>
    <row r="26" spans="1:15" ht="15.75" customHeight="1" x14ac:dyDescent="0.25">
      <c r="A26" s="18" t="s">
        <v>59</v>
      </c>
      <c r="B26" s="8"/>
      <c r="C26" s="8"/>
      <c r="D26" s="8"/>
      <c r="E26" s="8"/>
      <c r="F26" s="8"/>
      <c r="G26" s="13"/>
      <c r="H26" s="12">
        <v>15937000</v>
      </c>
      <c r="I26" s="8"/>
      <c r="J26" s="8"/>
      <c r="K26" s="8"/>
      <c r="L26" s="8"/>
      <c r="M26" s="8"/>
      <c r="N26" s="8"/>
      <c r="O26" s="8"/>
    </row>
    <row r="27" spans="1:15" ht="15.75" customHeight="1" x14ac:dyDescent="0.25">
      <c r="A27" s="16" t="s">
        <v>61</v>
      </c>
      <c r="B27" s="8">
        <v>0</v>
      </c>
      <c r="C27" s="8">
        <v>0</v>
      </c>
      <c r="D27" s="8">
        <v>3794000</v>
      </c>
      <c r="E27" s="8">
        <v>0</v>
      </c>
      <c r="F27" s="8">
        <v>0</v>
      </c>
      <c r="G27" s="12">
        <v>3794000</v>
      </c>
      <c r="H27" s="8"/>
      <c r="I27" s="8"/>
      <c r="J27" s="8"/>
      <c r="K27" s="8"/>
      <c r="L27" s="8"/>
      <c r="M27" s="8"/>
      <c r="N27" s="8"/>
      <c r="O27" s="8"/>
    </row>
    <row r="28" spans="1:15" ht="15.75" customHeight="1" x14ac:dyDescent="0.25">
      <c r="A28" s="16" t="s">
        <v>62</v>
      </c>
      <c r="B28" s="8">
        <v>17002000</v>
      </c>
      <c r="C28" s="8">
        <v>17657000</v>
      </c>
      <c r="D28" s="8">
        <v>17111000</v>
      </c>
      <c r="E28" s="8">
        <v>28231000</v>
      </c>
      <c r="F28" s="8">
        <v>15607000</v>
      </c>
      <c r="G28" s="12">
        <v>8261000</v>
      </c>
      <c r="H28" s="8"/>
      <c r="I28" s="8"/>
      <c r="J28" s="8"/>
      <c r="K28" s="8"/>
      <c r="L28" s="8"/>
      <c r="M28" s="8"/>
      <c r="N28" s="8"/>
      <c r="O28" s="8"/>
    </row>
    <row r="29" spans="1:15" ht="15.75" customHeight="1" x14ac:dyDescent="0.25">
      <c r="A29" s="9" t="s">
        <v>63</v>
      </c>
      <c r="B29" s="14">
        <f t="shared" ref="B29:H29" si="3">SUM(B24:B28)</f>
        <v>21602000</v>
      </c>
      <c r="C29" s="14">
        <f t="shared" si="3"/>
        <v>22257000</v>
      </c>
      <c r="D29" s="14">
        <f t="shared" si="3"/>
        <v>28455000</v>
      </c>
      <c r="E29" s="14">
        <f t="shared" si="3"/>
        <v>32831000</v>
      </c>
      <c r="F29" s="14">
        <f t="shared" si="3"/>
        <v>36307000</v>
      </c>
      <c r="G29" s="14">
        <f t="shared" si="3"/>
        <v>32755000</v>
      </c>
      <c r="H29" s="14">
        <f t="shared" si="3"/>
        <v>40777000</v>
      </c>
      <c r="I29" s="8"/>
      <c r="J29" s="8"/>
      <c r="K29" s="8"/>
      <c r="L29" s="8"/>
      <c r="M29" s="8"/>
      <c r="N29" s="8"/>
      <c r="O29" s="8"/>
    </row>
    <row r="30" spans="1:15" ht="15.75" customHeight="1" x14ac:dyDescent="0.25">
      <c r="A30" s="9"/>
      <c r="B30" s="17"/>
      <c r="C30" s="17"/>
      <c r="D30" s="17"/>
      <c r="E30" s="17"/>
      <c r="F30" s="17"/>
      <c r="G30" s="8"/>
      <c r="H30" s="8"/>
      <c r="I30" s="8"/>
      <c r="J30" s="8"/>
      <c r="K30" s="8"/>
      <c r="L30" s="8"/>
      <c r="M30" s="8"/>
      <c r="N30" s="8"/>
      <c r="O30" s="8"/>
    </row>
    <row r="31" spans="1:15" ht="15.75" customHeight="1" x14ac:dyDescent="0.25">
      <c r="A31" s="9" t="s">
        <v>65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ht="15.75" customHeight="1" x14ac:dyDescent="0.25">
      <c r="A32" s="11" t="s">
        <v>55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12">
        <v>0</v>
      </c>
      <c r="H32" s="12">
        <v>0</v>
      </c>
      <c r="I32" s="8"/>
      <c r="J32" s="8"/>
      <c r="K32" s="8"/>
      <c r="L32" s="8"/>
      <c r="M32" s="8"/>
      <c r="N32" s="8"/>
      <c r="O32" s="8"/>
    </row>
    <row r="33" spans="1:15" ht="15.75" customHeight="1" x14ac:dyDescent="0.25">
      <c r="A33" s="16" t="s">
        <v>66</v>
      </c>
      <c r="B33" s="8">
        <v>21700000</v>
      </c>
      <c r="C33" s="8">
        <v>21700000</v>
      </c>
      <c r="D33" s="8">
        <v>0</v>
      </c>
      <c r="E33" s="8">
        <v>0</v>
      </c>
      <c r="F33" s="8">
        <v>0</v>
      </c>
      <c r="G33" s="12">
        <v>0</v>
      </c>
      <c r="H33" s="12">
        <v>0</v>
      </c>
      <c r="I33" s="8"/>
      <c r="J33" s="8"/>
      <c r="K33" s="8"/>
      <c r="L33" s="8"/>
      <c r="M33" s="8"/>
      <c r="N33" s="8"/>
      <c r="O33" s="8"/>
    </row>
    <row r="34" spans="1:15" ht="15.75" customHeight="1" x14ac:dyDescent="0.25">
      <c r="A34" s="9" t="s">
        <v>67</v>
      </c>
      <c r="B34" s="15">
        <f t="shared" ref="B34:H34" si="4">SUM(B32:B33)</f>
        <v>21700000</v>
      </c>
      <c r="C34" s="15">
        <f t="shared" si="4"/>
        <v>21700000</v>
      </c>
      <c r="D34" s="15">
        <f t="shared" si="4"/>
        <v>0</v>
      </c>
      <c r="E34" s="15">
        <f t="shared" si="4"/>
        <v>0</v>
      </c>
      <c r="F34" s="15">
        <f t="shared" si="4"/>
        <v>0</v>
      </c>
      <c r="G34" s="15">
        <f t="shared" si="4"/>
        <v>0</v>
      </c>
      <c r="H34" s="15">
        <f t="shared" si="4"/>
        <v>0</v>
      </c>
      <c r="I34" s="8"/>
      <c r="J34" s="8"/>
      <c r="K34" s="8"/>
      <c r="L34" s="8"/>
      <c r="M34" s="8"/>
      <c r="N34" s="8"/>
      <c r="O34" s="8"/>
    </row>
    <row r="35" spans="1:15" ht="15.75" customHeight="1" x14ac:dyDescent="0.25">
      <c r="A35" s="9"/>
      <c r="B35" s="17"/>
      <c r="C35" s="17"/>
      <c r="D35" s="17"/>
      <c r="E35" s="17"/>
      <c r="F35" s="17"/>
      <c r="G35" s="8"/>
      <c r="H35" s="8"/>
      <c r="I35" s="8"/>
      <c r="J35" s="8"/>
      <c r="K35" s="8"/>
      <c r="L35" s="8"/>
      <c r="M35" s="8"/>
      <c r="N35" s="8"/>
      <c r="O35" s="8"/>
    </row>
    <row r="36" spans="1:15" ht="15.75" customHeight="1" x14ac:dyDescent="0.25">
      <c r="A36" s="9" t="s">
        <v>68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ht="15.75" customHeight="1" x14ac:dyDescent="0.25">
      <c r="A37" s="11" t="s">
        <v>69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/>
      <c r="H37" s="8"/>
      <c r="I37" s="8"/>
      <c r="J37" s="8"/>
      <c r="K37" s="8"/>
      <c r="L37" s="8"/>
      <c r="M37" s="8"/>
      <c r="N37" s="8"/>
      <c r="O37" s="8"/>
    </row>
    <row r="38" spans="1:15" ht="15.75" customHeight="1" x14ac:dyDescent="0.25">
      <c r="A38" s="16" t="s">
        <v>70</v>
      </c>
      <c r="B38" s="8">
        <v>37452000</v>
      </c>
      <c r="C38" s="8">
        <v>36404000</v>
      </c>
      <c r="D38" s="8">
        <v>40527000</v>
      </c>
      <c r="E38" s="8">
        <v>38452000</v>
      </c>
      <c r="F38" s="8">
        <v>28996000</v>
      </c>
      <c r="G38" s="12">
        <v>15330000</v>
      </c>
      <c r="H38" s="12">
        <v>14015000</v>
      </c>
      <c r="I38" s="8"/>
      <c r="J38" s="8"/>
      <c r="K38" s="8"/>
      <c r="L38" s="8"/>
      <c r="M38" s="8"/>
      <c r="N38" s="8"/>
      <c r="O38" s="8"/>
    </row>
    <row r="39" spans="1:15" ht="15.75" customHeight="1" x14ac:dyDescent="0.25">
      <c r="A39" s="16" t="s">
        <v>71</v>
      </c>
      <c r="B39" s="25">
        <v>520000</v>
      </c>
      <c r="C39" s="25">
        <v>0</v>
      </c>
      <c r="D39" s="8">
        <v>0</v>
      </c>
      <c r="E39" s="8">
        <v>15833000</v>
      </c>
      <c r="F39" s="8">
        <v>0</v>
      </c>
      <c r="G39" s="12"/>
      <c r="H39" s="12">
        <v>15957000</v>
      </c>
      <c r="I39" s="8"/>
      <c r="J39" s="8"/>
      <c r="K39" s="8"/>
      <c r="L39" s="8"/>
      <c r="M39" s="8"/>
      <c r="N39" s="8"/>
      <c r="O39" s="8"/>
    </row>
    <row r="40" spans="1:15" ht="15.75" customHeight="1" x14ac:dyDescent="0.25">
      <c r="A40" s="18" t="s">
        <v>72</v>
      </c>
      <c r="B40" s="25"/>
      <c r="C40" s="25"/>
      <c r="D40" s="8"/>
      <c r="E40" s="8"/>
      <c r="F40" s="8"/>
      <c r="G40" s="12">
        <v>25847000</v>
      </c>
      <c r="H40" s="8"/>
      <c r="I40" s="8"/>
      <c r="J40" s="8"/>
      <c r="K40" s="8"/>
      <c r="L40" s="8"/>
      <c r="M40" s="8"/>
      <c r="N40" s="8"/>
      <c r="O40" s="8"/>
    </row>
    <row r="41" spans="1:15" ht="15.75" customHeight="1" x14ac:dyDescent="0.25">
      <c r="A41" s="16" t="s">
        <v>73</v>
      </c>
      <c r="B41" s="25">
        <v>6321000</v>
      </c>
      <c r="C41" s="25">
        <v>14864000</v>
      </c>
      <c r="D41" s="8">
        <v>16963000</v>
      </c>
      <c r="E41" s="8">
        <v>0</v>
      </c>
      <c r="F41" s="8">
        <v>17426000</v>
      </c>
      <c r="G41" s="8"/>
      <c r="H41" s="8"/>
      <c r="I41" s="8"/>
      <c r="J41" s="8"/>
      <c r="K41" s="8"/>
      <c r="L41" s="8"/>
      <c r="M41" s="8"/>
      <c r="N41" s="8"/>
      <c r="O41" s="8"/>
    </row>
    <row r="42" spans="1:15" ht="15.75" customHeight="1" x14ac:dyDescent="0.25">
      <c r="A42" s="16" t="s">
        <v>74</v>
      </c>
      <c r="B42" s="8">
        <v>114000</v>
      </c>
      <c r="C42" s="8">
        <v>114000</v>
      </c>
      <c r="D42" s="8">
        <v>831000</v>
      </c>
      <c r="E42" s="8">
        <v>678000</v>
      </c>
      <c r="F42" s="8">
        <v>680000</v>
      </c>
      <c r="G42" s="12">
        <v>1191000</v>
      </c>
      <c r="H42" s="12">
        <v>1192000</v>
      </c>
      <c r="I42" s="8"/>
      <c r="J42" s="8"/>
      <c r="K42" s="8"/>
      <c r="L42" s="8"/>
      <c r="M42" s="8"/>
      <c r="N42" s="8"/>
      <c r="O42" s="8"/>
    </row>
    <row r="43" spans="1:15" ht="15.75" customHeight="1" x14ac:dyDescent="0.25">
      <c r="A43" s="16" t="s">
        <v>75</v>
      </c>
      <c r="B43" s="8">
        <v>5988000</v>
      </c>
      <c r="C43" s="8">
        <v>6070000</v>
      </c>
      <c r="D43" s="8">
        <v>8379000</v>
      </c>
      <c r="E43" s="8">
        <v>9839000</v>
      </c>
      <c r="F43" s="8">
        <v>10997000</v>
      </c>
      <c r="G43" s="12">
        <v>10242000</v>
      </c>
      <c r="H43" s="12">
        <v>11550000</v>
      </c>
      <c r="I43" s="8"/>
      <c r="J43" s="8"/>
      <c r="K43" s="8"/>
      <c r="L43" s="8"/>
      <c r="M43" s="8"/>
      <c r="N43" s="8"/>
      <c r="O43" s="8"/>
    </row>
    <row r="44" spans="1:15" ht="15.75" customHeight="1" x14ac:dyDescent="0.25">
      <c r="A44" s="18" t="s">
        <v>76</v>
      </c>
      <c r="B44" s="8"/>
      <c r="C44" s="8"/>
      <c r="D44" s="8"/>
      <c r="E44" s="8"/>
      <c r="F44" s="8"/>
      <c r="G44" s="12">
        <v>1287000</v>
      </c>
      <c r="H44" s="12">
        <v>1328000</v>
      </c>
      <c r="I44" s="8"/>
      <c r="J44" s="8"/>
      <c r="K44" s="8"/>
      <c r="L44" s="8"/>
      <c r="M44" s="8"/>
      <c r="N44" s="8"/>
      <c r="O44" s="8"/>
    </row>
    <row r="45" spans="1:15" ht="15.75" customHeight="1" x14ac:dyDescent="0.25">
      <c r="A45" s="11" t="s">
        <v>77</v>
      </c>
      <c r="B45" s="8">
        <v>1743000</v>
      </c>
      <c r="C45" s="8">
        <v>772000</v>
      </c>
      <c r="D45" s="8">
        <v>410000</v>
      </c>
      <c r="E45" s="8">
        <v>1743000</v>
      </c>
      <c r="F45" s="8">
        <v>2293000</v>
      </c>
      <c r="G45" s="12">
        <v>135000</v>
      </c>
      <c r="H45" s="12">
        <v>241000</v>
      </c>
      <c r="I45" s="8"/>
      <c r="J45" s="8"/>
      <c r="K45" s="8"/>
      <c r="L45" s="8"/>
      <c r="M45" s="8"/>
      <c r="N45" s="8"/>
      <c r="O45" s="8"/>
    </row>
    <row r="46" spans="1:15" ht="15.75" customHeight="1" x14ac:dyDescent="0.25">
      <c r="A46" s="9" t="s">
        <v>78</v>
      </c>
      <c r="B46" s="14">
        <f t="shared" ref="B46:H46" si="5">SUM(B37:B45)</f>
        <v>52138000</v>
      </c>
      <c r="C46" s="14">
        <f t="shared" si="5"/>
        <v>58224000</v>
      </c>
      <c r="D46" s="14">
        <f t="shared" si="5"/>
        <v>67110000</v>
      </c>
      <c r="E46" s="14">
        <f t="shared" si="5"/>
        <v>66545000</v>
      </c>
      <c r="F46" s="14">
        <f t="shared" si="5"/>
        <v>60392000</v>
      </c>
      <c r="G46" s="14">
        <f t="shared" si="5"/>
        <v>54032000</v>
      </c>
      <c r="H46" s="14">
        <f t="shared" si="5"/>
        <v>44283000</v>
      </c>
      <c r="I46" s="8"/>
      <c r="J46" s="8"/>
      <c r="K46" s="8"/>
      <c r="L46" s="8"/>
      <c r="M46" s="8"/>
      <c r="N46" s="8"/>
      <c r="O46" s="8"/>
    </row>
    <row r="47" spans="1:15" ht="15.75" customHeight="1" x14ac:dyDescent="0.25">
      <c r="A47" s="9" t="s">
        <v>79</v>
      </c>
      <c r="B47" s="15">
        <f t="shared" ref="B47:H47" si="6">B34+B46</f>
        <v>73838000</v>
      </c>
      <c r="C47" s="15">
        <f t="shared" si="6"/>
        <v>79924000</v>
      </c>
      <c r="D47" s="15">
        <f t="shared" si="6"/>
        <v>67110000</v>
      </c>
      <c r="E47" s="15">
        <f t="shared" si="6"/>
        <v>66545000</v>
      </c>
      <c r="F47" s="15">
        <f t="shared" si="6"/>
        <v>60392000</v>
      </c>
      <c r="G47" s="15">
        <f t="shared" si="6"/>
        <v>54032000</v>
      </c>
      <c r="H47" s="15">
        <f t="shared" si="6"/>
        <v>44283000</v>
      </c>
      <c r="I47" s="8"/>
      <c r="J47" s="8"/>
      <c r="K47" s="8"/>
      <c r="L47" s="8"/>
      <c r="M47" s="8"/>
      <c r="N47" s="8"/>
      <c r="O47" s="8"/>
    </row>
    <row r="48" spans="1:15" ht="15.75" customHeight="1" x14ac:dyDescent="0.25">
      <c r="A48" s="9" t="s">
        <v>80</v>
      </c>
      <c r="B48" s="20">
        <f t="shared" ref="B48:H48" si="7">B29+B47</f>
        <v>95440000</v>
      </c>
      <c r="C48" s="20">
        <f t="shared" si="7"/>
        <v>102181000</v>
      </c>
      <c r="D48" s="20">
        <f t="shared" si="7"/>
        <v>95565000</v>
      </c>
      <c r="E48" s="20">
        <f t="shared" si="7"/>
        <v>99376000</v>
      </c>
      <c r="F48" s="20">
        <f t="shared" si="7"/>
        <v>96699000</v>
      </c>
      <c r="G48" s="20">
        <f t="shared" si="7"/>
        <v>86787000</v>
      </c>
      <c r="H48" s="20">
        <f t="shared" si="7"/>
        <v>85060000</v>
      </c>
      <c r="I48" s="8"/>
      <c r="J48" s="8"/>
      <c r="K48" s="8"/>
      <c r="L48" s="8"/>
      <c r="M48" s="8"/>
      <c r="N48" s="8"/>
      <c r="O48" s="8"/>
    </row>
    <row r="49" spans="1:25" ht="15.75" customHeight="1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25" ht="15.75" customHeight="1" x14ac:dyDescent="0.25">
      <c r="A50" s="11" t="s">
        <v>81</v>
      </c>
      <c r="B50" s="11" t="str">
        <f t="shared" ref="B50:H50" si="8">IF(B20=B48,"Balanced","Not Balanced")</f>
        <v>Balanced</v>
      </c>
      <c r="C50" s="11" t="str">
        <f t="shared" si="8"/>
        <v>Balanced</v>
      </c>
      <c r="D50" s="11" t="str">
        <f t="shared" si="8"/>
        <v>Balanced</v>
      </c>
      <c r="E50" s="16" t="str">
        <f t="shared" si="8"/>
        <v>Balanced</v>
      </c>
      <c r="F50" s="16" t="str">
        <f t="shared" si="8"/>
        <v>Balanced</v>
      </c>
      <c r="G50" s="16" t="str">
        <f t="shared" si="8"/>
        <v>Balanced</v>
      </c>
      <c r="H50" s="16" t="str">
        <f t="shared" si="8"/>
        <v>Balanced</v>
      </c>
      <c r="I50" s="8"/>
      <c r="J50" s="8"/>
      <c r="K50" s="8"/>
      <c r="L50" s="8"/>
      <c r="M50" s="8"/>
      <c r="N50" s="8"/>
      <c r="O50" s="8"/>
    </row>
    <row r="51" spans="1:25" ht="15.75" customHeight="1" x14ac:dyDescent="0.25">
      <c r="G51" s="8"/>
      <c r="H51" s="8"/>
      <c r="I51" s="8"/>
      <c r="J51" s="8"/>
      <c r="K51" s="8"/>
      <c r="L51" s="8"/>
      <c r="M51" s="8"/>
      <c r="N51" s="8"/>
      <c r="O51" s="8"/>
    </row>
    <row r="52" spans="1:25" ht="15.75" customHeight="1" x14ac:dyDescent="0.25">
      <c r="A52" s="9" t="s">
        <v>82</v>
      </c>
      <c r="B52" s="24">
        <f t="shared" ref="B52:H52" si="9">B29/(B24/10)</f>
        <v>46.960869565217394</v>
      </c>
      <c r="C52" s="24">
        <f t="shared" si="9"/>
        <v>48.384782608695652</v>
      </c>
      <c r="D52" s="24">
        <f t="shared" si="9"/>
        <v>61.858695652173914</v>
      </c>
      <c r="E52" s="24">
        <f t="shared" si="9"/>
        <v>71.371739130434776</v>
      </c>
      <c r="F52" s="24">
        <f t="shared" si="9"/>
        <v>17.539613526570047</v>
      </c>
      <c r="G52" s="24">
        <f t="shared" si="9"/>
        <v>15.823671497584542</v>
      </c>
      <c r="H52" s="24">
        <f t="shared" si="9"/>
        <v>16.415861513687602</v>
      </c>
      <c r="I52" s="8"/>
      <c r="J52" s="8"/>
      <c r="K52" s="8"/>
      <c r="L52" s="8"/>
      <c r="M52" s="8"/>
      <c r="N52" s="8"/>
      <c r="O52" s="8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5.75" customHeight="1" x14ac:dyDescent="0.25">
      <c r="G53" s="8"/>
      <c r="H53" s="8"/>
      <c r="I53" s="8"/>
      <c r="J53" s="8"/>
      <c r="K53" s="8"/>
      <c r="L53" s="8"/>
      <c r="M53" s="8"/>
      <c r="N53" s="8"/>
      <c r="O53" s="8"/>
    </row>
    <row r="54" spans="1:25" ht="15.75" customHeight="1" x14ac:dyDescent="0.25">
      <c r="G54" s="8"/>
      <c r="H54" s="8"/>
      <c r="I54" s="8"/>
      <c r="J54" s="8"/>
      <c r="K54" s="8"/>
      <c r="L54" s="8"/>
      <c r="M54" s="8"/>
      <c r="N54" s="8"/>
      <c r="O54" s="8"/>
    </row>
    <row r="55" spans="1:25" ht="15.75" customHeight="1" x14ac:dyDescent="0.25">
      <c r="G55" s="8"/>
      <c r="H55" s="8"/>
      <c r="I55" s="8"/>
      <c r="J55" s="8"/>
      <c r="K55" s="8"/>
      <c r="L55" s="8"/>
      <c r="M55" s="8"/>
      <c r="N55" s="8"/>
      <c r="O55" s="8"/>
    </row>
    <row r="56" spans="1:25" ht="15.75" customHeight="1" x14ac:dyDescent="0.25">
      <c r="G56" s="8"/>
      <c r="H56" s="8"/>
      <c r="I56" s="8"/>
      <c r="J56" s="8"/>
      <c r="K56" s="8"/>
      <c r="L56" s="8"/>
      <c r="M56" s="8"/>
      <c r="N56" s="8"/>
      <c r="O56" s="8"/>
    </row>
    <row r="57" spans="1:25" ht="15.75" customHeight="1" x14ac:dyDescent="0.25">
      <c r="G57" s="8"/>
      <c r="H57" s="8"/>
      <c r="I57" s="8"/>
      <c r="J57" s="8"/>
      <c r="K57" s="8"/>
      <c r="L57" s="8"/>
      <c r="M57" s="8"/>
      <c r="N57" s="8"/>
      <c r="O57" s="8"/>
    </row>
    <row r="58" spans="1:25" ht="15.75" customHeight="1" x14ac:dyDescent="0.25">
      <c r="G58" s="8"/>
      <c r="H58" s="8"/>
      <c r="I58" s="8"/>
      <c r="J58" s="8"/>
      <c r="K58" s="8"/>
      <c r="L58" s="8"/>
      <c r="M58" s="8"/>
      <c r="N58" s="8"/>
      <c r="O58" s="8"/>
    </row>
    <row r="59" spans="1:25" ht="15.75" customHeight="1" x14ac:dyDescent="0.25">
      <c r="G59" s="8"/>
      <c r="H59" s="8"/>
      <c r="I59" s="8"/>
      <c r="J59" s="8"/>
      <c r="K59" s="8"/>
      <c r="L59" s="8"/>
      <c r="M59" s="8"/>
      <c r="N59" s="8"/>
      <c r="O59" s="8"/>
    </row>
    <row r="60" spans="1:25" ht="15.75" customHeight="1" x14ac:dyDescent="0.25">
      <c r="G60" s="8"/>
      <c r="H60" s="8"/>
      <c r="I60" s="8"/>
      <c r="J60" s="8"/>
      <c r="K60" s="8"/>
      <c r="L60" s="8"/>
      <c r="M60" s="8"/>
      <c r="N60" s="8"/>
      <c r="O60" s="8"/>
    </row>
    <row r="61" spans="1:25" ht="15.75" customHeight="1" x14ac:dyDescent="0.25">
      <c r="G61" s="8"/>
      <c r="H61" s="8"/>
      <c r="I61" s="8"/>
      <c r="J61" s="8"/>
      <c r="K61" s="8"/>
      <c r="L61" s="8"/>
      <c r="M61" s="8"/>
      <c r="N61" s="8"/>
      <c r="O61" s="8"/>
    </row>
    <row r="62" spans="1:25" ht="15.75" customHeight="1" x14ac:dyDescent="0.25">
      <c r="G62" s="8"/>
      <c r="H62" s="8"/>
      <c r="I62" s="8"/>
      <c r="J62" s="8"/>
      <c r="K62" s="8"/>
      <c r="L62" s="8"/>
      <c r="M62" s="8"/>
      <c r="N62" s="8"/>
      <c r="O62" s="8"/>
    </row>
    <row r="63" spans="1:25" ht="15.75" customHeight="1" x14ac:dyDescent="0.25">
      <c r="G63" s="8"/>
      <c r="H63" s="8"/>
      <c r="I63" s="8"/>
      <c r="J63" s="8"/>
      <c r="K63" s="8"/>
      <c r="L63" s="8"/>
      <c r="M63" s="8"/>
      <c r="N63" s="8"/>
      <c r="O63" s="8"/>
    </row>
    <row r="64" spans="1:25" ht="15.75" customHeight="1" x14ac:dyDescent="0.25">
      <c r="G64" s="8"/>
      <c r="H64" s="8"/>
      <c r="I64" s="8"/>
      <c r="J64" s="8"/>
      <c r="K64" s="8"/>
      <c r="L64" s="8"/>
      <c r="M64" s="8"/>
      <c r="N64" s="8"/>
      <c r="O64" s="8"/>
    </row>
    <row r="65" spans="7:15" ht="15.75" customHeight="1" x14ac:dyDescent="0.25">
      <c r="G65" s="8"/>
      <c r="H65" s="8"/>
      <c r="I65" s="8"/>
      <c r="J65" s="8"/>
      <c r="K65" s="8"/>
      <c r="L65" s="8"/>
      <c r="M65" s="8"/>
      <c r="N65" s="8"/>
      <c r="O65" s="8"/>
    </row>
    <row r="66" spans="7:15" ht="15.75" customHeight="1" x14ac:dyDescent="0.25">
      <c r="G66" s="8"/>
      <c r="H66" s="8"/>
      <c r="I66" s="8"/>
      <c r="J66" s="8"/>
      <c r="K66" s="8"/>
      <c r="L66" s="8"/>
      <c r="M66" s="8"/>
      <c r="N66" s="8"/>
      <c r="O66" s="8"/>
    </row>
    <row r="67" spans="7:15" ht="15.75" customHeight="1" x14ac:dyDescent="0.2"/>
    <row r="68" spans="7:15" ht="15.75" customHeight="1" x14ac:dyDescent="0.2"/>
    <row r="69" spans="7:15" ht="15.75" customHeight="1" x14ac:dyDescent="0.2"/>
    <row r="70" spans="7:15" ht="15.75" customHeight="1" x14ac:dyDescent="0.2"/>
    <row r="71" spans="7:15" ht="15.75" customHeight="1" x14ac:dyDescent="0.2"/>
    <row r="72" spans="7:15" ht="15.75" customHeight="1" x14ac:dyDescent="0.2"/>
    <row r="73" spans="7:15" ht="15.75" customHeight="1" x14ac:dyDescent="0.2"/>
    <row r="74" spans="7:15" ht="15.75" customHeight="1" x14ac:dyDescent="0.2"/>
    <row r="75" spans="7:15" ht="15.75" customHeight="1" x14ac:dyDescent="0.2"/>
    <row r="76" spans="7:15" ht="15.75" customHeight="1" x14ac:dyDescent="0.2"/>
    <row r="77" spans="7:15" ht="15.75" customHeight="1" x14ac:dyDescent="0.2"/>
    <row r="78" spans="7:15" ht="15.75" customHeight="1" x14ac:dyDescent="0.2"/>
    <row r="79" spans="7:15" ht="15.75" customHeight="1" x14ac:dyDescent="0.2"/>
    <row r="80" spans="7:1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7" customWidth="1"/>
    <col min="2" max="2" width="13.5" customWidth="1"/>
    <col min="3" max="3" width="13.125" customWidth="1"/>
    <col min="4" max="4" width="13.25" customWidth="1"/>
    <col min="5" max="5" width="12.5" customWidth="1"/>
    <col min="6" max="6" width="16" customWidth="1"/>
    <col min="7" max="7" width="13" customWidth="1"/>
    <col min="8" max="8" width="12.75" customWidth="1"/>
    <col min="9" max="25" width="7.625" customWidth="1"/>
  </cols>
  <sheetData>
    <row r="1" spans="1:25" ht="15.75" x14ac:dyDescent="0.25">
      <c r="A1" s="1" t="s">
        <v>0</v>
      </c>
    </row>
    <row r="2" spans="1:25" ht="17.25" customHeight="1" x14ac:dyDescent="0.25">
      <c r="A2" s="1" t="s">
        <v>1</v>
      </c>
    </row>
    <row r="3" spans="1:25" ht="17.25" customHeight="1" x14ac:dyDescent="0.25">
      <c r="A3" s="1" t="s">
        <v>2</v>
      </c>
    </row>
    <row r="4" spans="1:25" ht="17.25" customHeight="1" x14ac:dyDescent="0.25">
      <c r="A4" s="1"/>
      <c r="B4" s="2"/>
      <c r="C4" s="2"/>
      <c r="D4" s="2"/>
      <c r="E4" s="2"/>
      <c r="F4" s="2"/>
    </row>
    <row r="5" spans="1:25" x14ac:dyDescent="0.25">
      <c r="B5" s="3" t="s">
        <v>4</v>
      </c>
      <c r="C5" s="3" t="s">
        <v>5</v>
      </c>
      <c r="D5" s="3" t="s">
        <v>6</v>
      </c>
      <c r="E5" s="3" t="s">
        <v>4</v>
      </c>
      <c r="F5" s="3" t="s">
        <v>5</v>
      </c>
      <c r="G5" s="3" t="s">
        <v>6</v>
      </c>
      <c r="H5" s="3" t="s">
        <v>4</v>
      </c>
    </row>
    <row r="6" spans="1:25" x14ac:dyDescent="0.25">
      <c r="B6" s="4">
        <v>43100</v>
      </c>
      <c r="C6" s="4">
        <v>43190</v>
      </c>
      <c r="D6" s="4">
        <v>43373</v>
      </c>
      <c r="E6" s="4">
        <v>43465</v>
      </c>
      <c r="F6" s="4">
        <v>43555</v>
      </c>
      <c r="G6" s="5">
        <v>43738</v>
      </c>
      <c r="H6" s="5">
        <v>43830</v>
      </c>
    </row>
    <row r="7" spans="1:25" x14ac:dyDescent="0.25">
      <c r="B7" s="4"/>
      <c r="C7" s="4"/>
      <c r="D7" s="4"/>
      <c r="E7" s="4"/>
      <c r="F7" s="4"/>
      <c r="G7" s="8"/>
      <c r="H7" s="8"/>
      <c r="I7" s="8"/>
      <c r="J7" s="8"/>
      <c r="K7" s="8"/>
      <c r="L7" s="8"/>
      <c r="M7" s="8"/>
    </row>
    <row r="8" spans="1:25" x14ac:dyDescent="0.25">
      <c r="A8" s="9" t="s">
        <v>9</v>
      </c>
      <c r="B8" s="10">
        <v>34575000</v>
      </c>
      <c r="C8" s="8">
        <v>53855000</v>
      </c>
      <c r="D8" s="8">
        <v>35071000</v>
      </c>
      <c r="E8" s="8">
        <v>86828000</v>
      </c>
      <c r="F8" s="8">
        <v>123883000</v>
      </c>
      <c r="G8" s="12">
        <v>34024000</v>
      </c>
      <c r="H8" s="12">
        <v>70254000</v>
      </c>
      <c r="I8" s="8"/>
      <c r="J8" s="8"/>
      <c r="K8" s="8"/>
      <c r="L8" s="8"/>
      <c r="M8" s="8"/>
    </row>
    <row r="9" spans="1:25" x14ac:dyDescent="0.25">
      <c r="A9" s="9" t="s">
        <v>15</v>
      </c>
      <c r="B9" s="8">
        <v>28721000</v>
      </c>
      <c r="C9" s="8">
        <v>44675000</v>
      </c>
      <c r="D9" s="8">
        <v>26575000</v>
      </c>
      <c r="E9" s="8">
        <v>69463000</v>
      </c>
      <c r="F9" s="8">
        <v>98927000</v>
      </c>
      <c r="G9" s="12">
        <v>27911000</v>
      </c>
      <c r="H9" s="12">
        <v>56203000</v>
      </c>
      <c r="I9" s="8"/>
      <c r="J9" s="8"/>
      <c r="K9" s="8"/>
      <c r="L9" s="8"/>
      <c r="M9" s="8"/>
    </row>
    <row r="10" spans="1:25" x14ac:dyDescent="0.25">
      <c r="A10" s="9" t="s">
        <v>17</v>
      </c>
      <c r="B10" s="14">
        <f t="shared" ref="B10:H10" si="0">B8-B9</f>
        <v>5854000</v>
      </c>
      <c r="C10" s="14">
        <f t="shared" si="0"/>
        <v>9180000</v>
      </c>
      <c r="D10" s="14">
        <f t="shared" si="0"/>
        <v>8496000</v>
      </c>
      <c r="E10" s="14">
        <f t="shared" si="0"/>
        <v>17365000</v>
      </c>
      <c r="F10" s="14">
        <f t="shared" si="0"/>
        <v>24956000</v>
      </c>
      <c r="G10" s="14">
        <f t="shared" si="0"/>
        <v>6113000</v>
      </c>
      <c r="H10" s="14">
        <f t="shared" si="0"/>
        <v>14051000</v>
      </c>
      <c r="I10" s="8"/>
      <c r="J10" s="8"/>
      <c r="K10" s="8"/>
      <c r="L10" s="8"/>
      <c r="M10" s="8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 x14ac:dyDescent="0.25">
      <c r="A11" s="9"/>
      <c r="B11" s="17"/>
      <c r="C11" s="17"/>
      <c r="D11" s="17"/>
      <c r="E11" s="17"/>
      <c r="F11" s="17"/>
      <c r="G11" s="8"/>
      <c r="H11" s="8"/>
      <c r="I11" s="8"/>
      <c r="J11" s="8"/>
      <c r="K11" s="8"/>
      <c r="L11" s="8"/>
      <c r="M11" s="8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 x14ac:dyDescent="0.25">
      <c r="A12" s="9" t="s">
        <v>22</v>
      </c>
      <c r="B12" s="17">
        <f t="shared" ref="B12:H12" si="1">SUM(B13:B14)</f>
        <v>3713000</v>
      </c>
      <c r="C12" s="17">
        <f t="shared" si="1"/>
        <v>5634000</v>
      </c>
      <c r="D12" s="17">
        <f t="shared" si="1"/>
        <v>1834000</v>
      </c>
      <c r="E12" s="17">
        <f t="shared" si="1"/>
        <v>3566000</v>
      </c>
      <c r="F12" s="17">
        <f t="shared" si="1"/>
        <v>4887000</v>
      </c>
      <c r="G12" s="17">
        <f t="shared" si="1"/>
        <v>1919000</v>
      </c>
      <c r="H12" s="17">
        <f t="shared" si="1"/>
        <v>3844000</v>
      </c>
      <c r="I12" s="8"/>
      <c r="J12" s="8"/>
      <c r="K12" s="8"/>
      <c r="L12" s="8"/>
      <c r="M12" s="8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 x14ac:dyDescent="0.25">
      <c r="A13" s="16" t="s">
        <v>25</v>
      </c>
      <c r="B13" s="8">
        <v>2605000</v>
      </c>
      <c r="C13" s="8">
        <v>3931000</v>
      </c>
      <c r="D13" s="8">
        <v>1368000</v>
      </c>
      <c r="E13" s="8">
        <v>2636000</v>
      </c>
      <c r="F13" s="8">
        <v>3642000</v>
      </c>
      <c r="G13" s="12">
        <v>1411000</v>
      </c>
      <c r="H13" s="12">
        <v>2828000</v>
      </c>
      <c r="I13" s="8"/>
      <c r="J13" s="8"/>
      <c r="K13" s="8"/>
      <c r="L13" s="8"/>
      <c r="M13" s="8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x14ac:dyDescent="0.25">
      <c r="A14" s="16" t="s">
        <v>26</v>
      </c>
      <c r="B14" s="8">
        <v>1108000</v>
      </c>
      <c r="C14" s="8">
        <v>1703000</v>
      </c>
      <c r="D14" s="8">
        <v>466000</v>
      </c>
      <c r="E14" s="8">
        <v>930000</v>
      </c>
      <c r="F14" s="8">
        <v>1245000</v>
      </c>
      <c r="G14" s="12">
        <v>508000</v>
      </c>
      <c r="H14" s="12">
        <v>1016000</v>
      </c>
      <c r="I14" s="8"/>
      <c r="J14" s="8"/>
      <c r="K14" s="8"/>
      <c r="L14" s="8"/>
      <c r="M14" s="8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 x14ac:dyDescent="0.25">
      <c r="A15" s="16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x14ac:dyDescent="0.25">
      <c r="A16" s="9" t="s">
        <v>30</v>
      </c>
      <c r="B16" s="14">
        <f t="shared" ref="B16:H16" si="2">B10-B12</f>
        <v>2141000</v>
      </c>
      <c r="C16" s="14">
        <f t="shared" si="2"/>
        <v>3546000</v>
      </c>
      <c r="D16" s="14">
        <f t="shared" si="2"/>
        <v>6662000</v>
      </c>
      <c r="E16" s="14">
        <f t="shared" si="2"/>
        <v>13799000</v>
      </c>
      <c r="F16" s="14">
        <f t="shared" si="2"/>
        <v>20069000</v>
      </c>
      <c r="G16" s="14">
        <f t="shared" si="2"/>
        <v>4194000</v>
      </c>
      <c r="H16" s="14">
        <f t="shared" si="2"/>
        <v>10207000</v>
      </c>
      <c r="I16" s="8"/>
      <c r="J16" s="8"/>
      <c r="K16" s="8"/>
      <c r="L16" s="8"/>
      <c r="M16" s="8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spans="1:25" x14ac:dyDescent="0.25">
      <c r="A17" s="16" t="s">
        <v>35</v>
      </c>
      <c r="B17" s="8">
        <v>1130000</v>
      </c>
      <c r="C17" s="8">
        <v>1641000</v>
      </c>
      <c r="D17" s="8">
        <v>1150000</v>
      </c>
      <c r="E17" s="8">
        <v>2160000</v>
      </c>
      <c r="F17" s="8">
        <v>3564000</v>
      </c>
      <c r="G17" s="12">
        <v>554000</v>
      </c>
      <c r="H17" s="12">
        <v>1072000</v>
      </c>
      <c r="I17" s="8"/>
      <c r="J17" s="8"/>
      <c r="K17" s="8"/>
      <c r="L17" s="8"/>
      <c r="M17" s="8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 x14ac:dyDescent="0.25">
      <c r="A18" s="9" t="s">
        <v>38</v>
      </c>
      <c r="B18" s="14">
        <f t="shared" ref="B18:H18" si="3">B16-B17</f>
        <v>1011000</v>
      </c>
      <c r="C18" s="14">
        <f t="shared" si="3"/>
        <v>1905000</v>
      </c>
      <c r="D18" s="14">
        <f t="shared" si="3"/>
        <v>5512000</v>
      </c>
      <c r="E18" s="14">
        <f t="shared" si="3"/>
        <v>11639000</v>
      </c>
      <c r="F18" s="14">
        <f t="shared" si="3"/>
        <v>16505000</v>
      </c>
      <c r="G18" s="14">
        <f t="shared" si="3"/>
        <v>3640000</v>
      </c>
      <c r="H18" s="14">
        <f t="shared" si="3"/>
        <v>9135000</v>
      </c>
      <c r="I18" s="8"/>
      <c r="J18" s="8"/>
      <c r="K18" s="8"/>
      <c r="L18" s="8"/>
      <c r="M18" s="8"/>
    </row>
    <row r="19" spans="1:25" x14ac:dyDescent="0.25">
      <c r="A19" s="19" t="s">
        <v>43</v>
      </c>
      <c r="B19" s="8">
        <v>48000</v>
      </c>
      <c r="C19" s="8">
        <v>91000</v>
      </c>
      <c r="D19" s="8">
        <v>262000</v>
      </c>
      <c r="E19" s="8">
        <v>554000</v>
      </c>
      <c r="F19" s="8">
        <v>786000</v>
      </c>
      <c r="G19" s="12">
        <v>173000</v>
      </c>
      <c r="H19" s="12">
        <v>435000</v>
      </c>
      <c r="I19" s="8"/>
      <c r="J19" s="8"/>
      <c r="K19" s="8"/>
      <c r="L19" s="8"/>
      <c r="M19" s="8"/>
    </row>
    <row r="20" spans="1:25" x14ac:dyDescent="0.25">
      <c r="A20" s="9" t="s">
        <v>46</v>
      </c>
      <c r="B20" s="14">
        <f t="shared" ref="B20:H20" si="4">B18-B19</f>
        <v>963000</v>
      </c>
      <c r="C20" s="14">
        <f t="shared" si="4"/>
        <v>1814000</v>
      </c>
      <c r="D20" s="14">
        <f t="shared" si="4"/>
        <v>5250000</v>
      </c>
      <c r="E20" s="14">
        <f t="shared" si="4"/>
        <v>11085000</v>
      </c>
      <c r="F20" s="14">
        <f t="shared" si="4"/>
        <v>15719000</v>
      </c>
      <c r="G20" s="14">
        <f t="shared" si="4"/>
        <v>3467000</v>
      </c>
      <c r="H20" s="14">
        <f t="shared" si="4"/>
        <v>8700000</v>
      </c>
      <c r="I20" s="8"/>
      <c r="J20" s="8"/>
      <c r="K20" s="8"/>
      <c r="L20" s="8"/>
      <c r="M20" s="8"/>
    </row>
    <row r="21" spans="1:25" ht="15.75" customHeight="1" x14ac:dyDescent="0.25">
      <c r="A21" s="16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25" ht="15.75" customHeight="1" x14ac:dyDescent="0.25">
      <c r="A22" s="9" t="s">
        <v>49</v>
      </c>
      <c r="B22" s="17">
        <f t="shared" ref="B22:H22" si="5">SUM(B23:B24)</f>
        <v>260000</v>
      </c>
      <c r="C22" s="17">
        <f t="shared" si="5"/>
        <v>456000</v>
      </c>
      <c r="D22" s="17">
        <f t="shared" si="5"/>
        <v>1312000</v>
      </c>
      <c r="E22" s="17">
        <f t="shared" si="5"/>
        <v>2771000</v>
      </c>
      <c r="F22" s="17">
        <f t="shared" si="5"/>
        <v>3930000</v>
      </c>
      <c r="G22" s="17">
        <f t="shared" si="5"/>
        <v>908000</v>
      </c>
      <c r="H22" s="17">
        <f t="shared" si="5"/>
        <v>2259000</v>
      </c>
      <c r="I22" s="8"/>
      <c r="J22" s="8"/>
      <c r="K22" s="8"/>
      <c r="L22" s="8"/>
      <c r="M22" s="8"/>
    </row>
    <row r="23" spans="1:25" ht="15.75" customHeight="1" x14ac:dyDescent="0.25">
      <c r="A23" s="19" t="s">
        <v>52</v>
      </c>
      <c r="B23" s="8">
        <v>260000</v>
      </c>
      <c r="C23" s="8">
        <v>456000</v>
      </c>
      <c r="D23" s="8">
        <v>1312000</v>
      </c>
      <c r="E23" s="8">
        <v>2771000</v>
      </c>
      <c r="F23" s="8">
        <v>3930000</v>
      </c>
      <c r="G23" s="12">
        <v>867000</v>
      </c>
      <c r="H23" s="12">
        <v>2175000</v>
      </c>
      <c r="I23" s="8"/>
      <c r="J23" s="8"/>
      <c r="K23" s="8"/>
      <c r="L23" s="8"/>
      <c r="M23" s="8"/>
    </row>
    <row r="24" spans="1:25" ht="15.75" customHeight="1" x14ac:dyDescent="0.25">
      <c r="A24" s="19" t="s">
        <v>55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12">
        <v>41000</v>
      </c>
      <c r="H24" s="12">
        <v>84000</v>
      </c>
      <c r="I24" s="8"/>
      <c r="J24" s="8"/>
      <c r="K24" s="8"/>
      <c r="L24" s="8"/>
      <c r="M24" s="8"/>
    </row>
    <row r="25" spans="1:25" ht="15.75" customHeight="1" x14ac:dyDescent="0.25">
      <c r="A25" s="9" t="s">
        <v>57</v>
      </c>
      <c r="B25" s="15">
        <f>B20-B22</f>
        <v>703000</v>
      </c>
      <c r="C25" s="15">
        <f t="shared" ref="C25:H25" si="6">C20-C22+C21</f>
        <v>1358000</v>
      </c>
      <c r="D25" s="15">
        <f t="shared" si="6"/>
        <v>3938000</v>
      </c>
      <c r="E25" s="15">
        <f t="shared" si="6"/>
        <v>8314000</v>
      </c>
      <c r="F25" s="15">
        <f t="shared" si="6"/>
        <v>11789000</v>
      </c>
      <c r="G25" s="15">
        <f t="shared" si="6"/>
        <v>2559000</v>
      </c>
      <c r="H25" s="15">
        <f t="shared" si="6"/>
        <v>6441000</v>
      </c>
      <c r="I25" s="8"/>
      <c r="J25" s="8"/>
      <c r="K25" s="8"/>
      <c r="L25" s="8"/>
      <c r="M25" s="8"/>
    </row>
    <row r="26" spans="1:25" ht="15.75" customHeight="1" x14ac:dyDescent="0.2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25" ht="15.75" customHeight="1" x14ac:dyDescent="0.25">
      <c r="B27" s="8"/>
      <c r="C27" s="8"/>
      <c r="D27" s="8"/>
      <c r="E27" s="23"/>
      <c r="F27" s="8"/>
      <c r="G27" s="8"/>
      <c r="H27" s="8"/>
      <c r="I27" s="8"/>
      <c r="J27" s="8"/>
      <c r="K27" s="8"/>
      <c r="L27" s="8"/>
      <c r="M27" s="8"/>
    </row>
    <row r="28" spans="1:25" ht="15.75" customHeight="1" x14ac:dyDescent="0.25">
      <c r="A28" s="9" t="s">
        <v>64</v>
      </c>
      <c r="B28" s="24">
        <f>B25/('1'!B24/10)</f>
        <v>1.5282608695652173</v>
      </c>
      <c r="C28" s="24">
        <f>C25/('1'!C24/10)</f>
        <v>2.9521739130434783</v>
      </c>
      <c r="D28" s="24">
        <f>D25/('1'!D24/10)</f>
        <v>8.5608695652173914</v>
      </c>
      <c r="E28" s="24">
        <f>E25/('1'!E24/10)</f>
        <v>18.07391304347826</v>
      </c>
      <c r="F28" s="24">
        <f>F25/('1'!F24/10)</f>
        <v>5.695169082125604</v>
      </c>
      <c r="G28" s="24">
        <f>G25/('1'!G24/10)</f>
        <v>1.2362318840579709</v>
      </c>
      <c r="H28" s="24">
        <f>H25/('1'!H24/10)</f>
        <v>2.5929951690821258</v>
      </c>
      <c r="I28" s="8"/>
      <c r="J28" s="8"/>
      <c r="K28" s="8"/>
      <c r="L28" s="8"/>
      <c r="M28" s="8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15.75" customHeight="1" x14ac:dyDescent="0.25">
      <c r="B29" s="16"/>
      <c r="C29" s="16"/>
      <c r="G29" s="8"/>
      <c r="H29" s="8"/>
      <c r="I29" s="8"/>
      <c r="J29" s="8"/>
      <c r="K29" s="8"/>
      <c r="L29" s="8"/>
      <c r="M29" s="8"/>
    </row>
    <row r="30" spans="1:25" ht="15.75" customHeight="1" x14ac:dyDescent="0.25">
      <c r="G30" s="8"/>
      <c r="H30" s="8"/>
      <c r="I30" s="8"/>
      <c r="J30" s="8"/>
      <c r="K30" s="8"/>
      <c r="L30" s="8"/>
      <c r="M30" s="8"/>
    </row>
    <row r="31" spans="1:25" ht="15.75" customHeight="1" x14ac:dyDescent="0.25">
      <c r="G31" s="8"/>
      <c r="H31" s="8"/>
      <c r="I31" s="8"/>
      <c r="J31" s="8"/>
      <c r="K31" s="8"/>
      <c r="L31" s="8"/>
      <c r="M31" s="8"/>
    </row>
    <row r="32" spans="1:25" ht="15.75" customHeight="1" x14ac:dyDescent="0.25">
      <c r="G32" s="8"/>
      <c r="H32" s="8"/>
      <c r="I32" s="8"/>
      <c r="J32" s="8"/>
      <c r="K32" s="8"/>
      <c r="L32" s="8"/>
      <c r="M32" s="8"/>
    </row>
    <row r="33" spans="7:13" ht="15.75" customHeight="1" x14ac:dyDescent="0.25">
      <c r="G33" s="8"/>
      <c r="H33" s="8"/>
      <c r="I33" s="8"/>
      <c r="J33" s="8"/>
      <c r="K33" s="8"/>
      <c r="L33" s="8"/>
      <c r="M33" s="8"/>
    </row>
    <row r="34" spans="7:13" ht="15.75" customHeight="1" x14ac:dyDescent="0.25">
      <c r="G34" s="8"/>
      <c r="H34" s="8"/>
      <c r="I34" s="8"/>
      <c r="J34" s="8"/>
      <c r="K34" s="8"/>
      <c r="L34" s="8"/>
      <c r="M34" s="8"/>
    </row>
    <row r="35" spans="7:13" ht="15.75" customHeight="1" x14ac:dyDescent="0.25">
      <c r="G35" s="8"/>
      <c r="H35" s="8"/>
      <c r="I35" s="8"/>
      <c r="J35" s="8"/>
      <c r="K35" s="8"/>
      <c r="L35" s="8"/>
      <c r="M35" s="8"/>
    </row>
    <row r="36" spans="7:13" ht="15.75" customHeight="1" x14ac:dyDescent="0.25">
      <c r="G36" s="8"/>
      <c r="H36" s="8"/>
      <c r="I36" s="8"/>
      <c r="J36" s="8"/>
      <c r="K36" s="8"/>
      <c r="L36" s="8"/>
      <c r="M36" s="8"/>
    </row>
    <row r="37" spans="7:13" ht="15.75" customHeight="1" x14ac:dyDescent="0.25">
      <c r="G37" s="8"/>
      <c r="H37" s="8"/>
      <c r="I37" s="8"/>
      <c r="J37" s="8"/>
      <c r="K37" s="8"/>
      <c r="L37" s="8"/>
      <c r="M37" s="8"/>
    </row>
    <row r="38" spans="7:13" ht="15.75" customHeight="1" x14ac:dyDescent="0.25">
      <c r="G38" s="8"/>
      <c r="H38" s="8"/>
      <c r="I38" s="8"/>
      <c r="J38" s="8"/>
      <c r="K38" s="8"/>
      <c r="L38" s="8"/>
      <c r="M38" s="8"/>
    </row>
    <row r="39" spans="7:13" ht="15.75" customHeight="1" x14ac:dyDescent="0.25">
      <c r="G39" s="8"/>
      <c r="H39" s="8"/>
      <c r="I39" s="8"/>
      <c r="J39" s="8"/>
      <c r="K39" s="8"/>
      <c r="L39" s="8"/>
      <c r="M39" s="8"/>
    </row>
    <row r="40" spans="7:13" ht="15.75" customHeight="1" x14ac:dyDescent="0.25">
      <c r="G40" s="8"/>
      <c r="H40" s="8"/>
      <c r="I40" s="8"/>
      <c r="J40" s="8"/>
      <c r="K40" s="8"/>
      <c r="L40" s="8"/>
      <c r="M40" s="8"/>
    </row>
    <row r="41" spans="7:13" ht="15.75" customHeight="1" x14ac:dyDescent="0.25">
      <c r="G41" s="8"/>
      <c r="H41" s="8"/>
      <c r="I41" s="8"/>
      <c r="J41" s="8"/>
      <c r="K41" s="8"/>
      <c r="L41" s="8"/>
      <c r="M41" s="8"/>
    </row>
    <row r="42" spans="7:13" ht="15.75" customHeight="1" x14ac:dyDescent="0.25">
      <c r="G42" s="8"/>
      <c r="H42" s="8"/>
      <c r="I42" s="8"/>
      <c r="J42" s="8"/>
      <c r="K42" s="8"/>
      <c r="L42" s="8"/>
      <c r="M42" s="8"/>
    </row>
    <row r="43" spans="7:13" ht="15.75" customHeight="1" x14ac:dyDescent="0.25">
      <c r="G43" s="8"/>
      <c r="H43" s="8"/>
      <c r="I43" s="8"/>
      <c r="J43" s="8"/>
      <c r="K43" s="8"/>
      <c r="L43" s="8"/>
      <c r="M43" s="8"/>
    </row>
    <row r="44" spans="7:13" ht="15.75" customHeight="1" x14ac:dyDescent="0.25">
      <c r="G44" s="8"/>
      <c r="H44" s="8"/>
      <c r="I44" s="8"/>
      <c r="J44" s="8"/>
      <c r="K44" s="8"/>
      <c r="L44" s="8"/>
      <c r="M44" s="8"/>
    </row>
    <row r="45" spans="7:13" ht="15.75" customHeight="1" x14ac:dyDescent="0.25">
      <c r="G45" s="8"/>
      <c r="H45" s="8"/>
      <c r="I45" s="8"/>
      <c r="J45" s="8"/>
      <c r="K45" s="8"/>
      <c r="L45" s="8"/>
      <c r="M45" s="8"/>
    </row>
    <row r="46" spans="7:13" ht="15.75" customHeight="1" x14ac:dyDescent="0.25">
      <c r="G46" s="8"/>
      <c r="H46" s="8"/>
      <c r="I46" s="8"/>
      <c r="J46" s="8"/>
      <c r="K46" s="8"/>
      <c r="L46" s="8"/>
      <c r="M46" s="8"/>
    </row>
    <row r="47" spans="7:13" ht="15.75" customHeight="1" x14ac:dyDescent="0.25">
      <c r="G47" s="8"/>
      <c r="H47" s="8"/>
      <c r="I47" s="8"/>
      <c r="J47" s="8"/>
      <c r="K47" s="8"/>
      <c r="L47" s="8"/>
      <c r="M47" s="8"/>
    </row>
    <row r="48" spans="7:13" ht="15.75" customHeight="1" x14ac:dyDescent="0.25">
      <c r="G48" s="8"/>
      <c r="H48" s="8"/>
      <c r="I48" s="8"/>
      <c r="J48" s="8"/>
      <c r="K48" s="8"/>
      <c r="L48" s="8"/>
      <c r="M48" s="8"/>
    </row>
    <row r="49" spans="7:13" ht="15.75" customHeight="1" x14ac:dyDescent="0.25">
      <c r="G49" s="8"/>
      <c r="H49" s="8"/>
      <c r="I49" s="8"/>
      <c r="J49" s="8"/>
      <c r="K49" s="8"/>
      <c r="L49" s="8"/>
      <c r="M49" s="8"/>
    </row>
    <row r="50" spans="7:13" ht="15.75" customHeight="1" x14ac:dyDescent="0.25">
      <c r="G50" s="8"/>
      <c r="H50" s="8"/>
      <c r="I50" s="8"/>
      <c r="J50" s="8"/>
      <c r="K50" s="8"/>
      <c r="L50" s="8"/>
      <c r="M50" s="8"/>
    </row>
    <row r="51" spans="7:13" ht="15.75" customHeight="1" x14ac:dyDescent="0.25">
      <c r="G51" s="8"/>
      <c r="H51" s="8"/>
      <c r="I51" s="8"/>
      <c r="J51" s="8"/>
      <c r="K51" s="8"/>
      <c r="L51" s="8"/>
      <c r="M51" s="8"/>
    </row>
    <row r="52" spans="7:13" ht="15.75" customHeight="1" x14ac:dyDescent="0.25">
      <c r="G52" s="8"/>
      <c r="H52" s="8"/>
      <c r="I52" s="8"/>
      <c r="J52" s="8"/>
      <c r="K52" s="8"/>
      <c r="L52" s="8"/>
      <c r="M52" s="8"/>
    </row>
    <row r="53" spans="7:13" ht="15.75" customHeight="1" x14ac:dyDescent="0.25">
      <c r="G53" s="8"/>
      <c r="H53" s="8"/>
      <c r="I53" s="8"/>
      <c r="J53" s="8"/>
      <c r="K53" s="8"/>
      <c r="L53" s="8"/>
      <c r="M53" s="8"/>
    </row>
    <row r="54" spans="7:13" ht="15.75" customHeight="1" x14ac:dyDescent="0.25">
      <c r="G54" s="8"/>
      <c r="H54" s="8"/>
      <c r="I54" s="8"/>
      <c r="J54" s="8"/>
      <c r="K54" s="8"/>
      <c r="L54" s="8"/>
      <c r="M54" s="8"/>
    </row>
    <row r="55" spans="7:13" ht="15.75" customHeight="1" x14ac:dyDescent="0.25">
      <c r="G55" s="8"/>
      <c r="H55" s="8"/>
      <c r="I55" s="8"/>
      <c r="J55" s="8"/>
      <c r="K55" s="8"/>
      <c r="L55" s="8"/>
      <c r="M55" s="8"/>
    </row>
    <row r="56" spans="7:13" ht="15.75" customHeight="1" x14ac:dyDescent="0.25">
      <c r="G56" s="8"/>
      <c r="H56" s="8"/>
      <c r="I56" s="8"/>
      <c r="J56" s="8"/>
      <c r="K56" s="8"/>
      <c r="L56" s="8"/>
      <c r="M56" s="8"/>
    </row>
    <row r="57" spans="7:13" ht="15.75" customHeight="1" x14ac:dyDescent="0.25">
      <c r="G57" s="8"/>
      <c r="H57" s="8"/>
      <c r="I57" s="8"/>
      <c r="J57" s="8"/>
      <c r="K57" s="8"/>
      <c r="L57" s="8"/>
      <c r="M57" s="8"/>
    </row>
    <row r="58" spans="7:13" ht="15.75" customHeight="1" x14ac:dyDescent="0.25">
      <c r="G58" s="8"/>
      <c r="H58" s="8"/>
      <c r="I58" s="8"/>
      <c r="J58" s="8"/>
      <c r="K58" s="8"/>
      <c r="L58" s="8"/>
      <c r="M58" s="8"/>
    </row>
    <row r="59" spans="7:13" ht="15.75" customHeight="1" x14ac:dyDescent="0.25">
      <c r="G59" s="8"/>
      <c r="H59" s="8"/>
      <c r="I59" s="8"/>
      <c r="J59" s="8"/>
      <c r="K59" s="8"/>
      <c r="L59" s="8"/>
      <c r="M59" s="8"/>
    </row>
    <row r="60" spans="7:13" ht="15.75" customHeight="1" x14ac:dyDescent="0.2"/>
    <row r="61" spans="7:13" ht="15.75" customHeight="1" x14ac:dyDescent="0.2"/>
    <row r="62" spans="7:13" ht="15.75" customHeight="1" x14ac:dyDescent="0.2"/>
    <row r="63" spans="7:13" ht="15.75" customHeight="1" x14ac:dyDescent="0.2"/>
    <row r="64" spans="7:1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19" sqref="C19"/>
    </sheetView>
  </sheetViews>
  <sheetFormatPr defaultColWidth="12.625" defaultRowHeight="15" customHeight="1" x14ac:dyDescent="0.2"/>
  <cols>
    <col min="1" max="1" width="46.125" customWidth="1"/>
    <col min="2" max="2" width="13.5" customWidth="1"/>
    <col min="3" max="4" width="15.5" customWidth="1"/>
    <col min="5" max="5" width="15" customWidth="1"/>
    <col min="6" max="6" width="15.75" customWidth="1"/>
    <col min="7" max="7" width="14.75" customWidth="1"/>
    <col min="8" max="8" width="13.125" customWidth="1"/>
    <col min="9" max="25" width="7.625" customWidth="1"/>
  </cols>
  <sheetData>
    <row r="1" spans="1:25" ht="15.75" x14ac:dyDescent="0.25">
      <c r="A1" s="1" t="s">
        <v>0</v>
      </c>
    </row>
    <row r="2" spans="1:25" ht="15.75" x14ac:dyDescent="0.25">
      <c r="A2" s="1" t="s">
        <v>7</v>
      </c>
    </row>
    <row r="3" spans="1:25" ht="15.75" x14ac:dyDescent="0.25">
      <c r="A3" s="1" t="s">
        <v>2</v>
      </c>
    </row>
    <row r="4" spans="1:25" ht="15.75" x14ac:dyDescent="0.25">
      <c r="A4" s="1"/>
      <c r="B4" s="6"/>
      <c r="C4" s="6"/>
      <c r="D4" s="6"/>
      <c r="E4" s="6"/>
      <c r="F4" s="6"/>
    </row>
    <row r="5" spans="1:25" x14ac:dyDescent="0.25">
      <c r="B5" s="3" t="s">
        <v>4</v>
      </c>
      <c r="C5" s="3" t="s">
        <v>5</v>
      </c>
      <c r="D5" s="3" t="s">
        <v>6</v>
      </c>
      <c r="E5" s="3" t="s">
        <v>4</v>
      </c>
      <c r="F5" s="3" t="s">
        <v>5</v>
      </c>
      <c r="G5" s="3" t="s">
        <v>6</v>
      </c>
      <c r="H5" s="3" t="s">
        <v>4</v>
      </c>
    </row>
    <row r="6" spans="1:25" x14ac:dyDescent="0.25">
      <c r="B6" s="4">
        <v>43100</v>
      </c>
      <c r="C6" s="4">
        <v>43190</v>
      </c>
      <c r="D6" s="4">
        <v>43373</v>
      </c>
      <c r="E6" s="4">
        <v>43465</v>
      </c>
      <c r="F6" s="4">
        <v>43555</v>
      </c>
      <c r="G6" s="5">
        <v>43738</v>
      </c>
      <c r="H6" s="5">
        <v>43830</v>
      </c>
    </row>
    <row r="7" spans="1:25" x14ac:dyDescent="0.25">
      <c r="A7" s="9" t="s">
        <v>10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25" x14ac:dyDescent="0.25">
      <c r="A8" s="11" t="s">
        <v>12</v>
      </c>
      <c r="B8" s="8">
        <v>33388000</v>
      </c>
      <c r="C8" s="8">
        <v>50121000</v>
      </c>
      <c r="D8" s="8">
        <v>33218000</v>
      </c>
      <c r="E8" s="8">
        <v>80461000</v>
      </c>
      <c r="F8" s="8">
        <v>119448000</v>
      </c>
      <c r="G8" s="12">
        <v>34784000</v>
      </c>
      <c r="H8" s="12">
        <v>70571000</v>
      </c>
      <c r="I8" s="8"/>
      <c r="J8" s="8"/>
      <c r="K8" s="8"/>
      <c r="L8" s="8"/>
    </row>
    <row r="9" spans="1:25" x14ac:dyDescent="0.25">
      <c r="A9" s="11" t="s">
        <v>14</v>
      </c>
      <c r="B9" s="10">
        <v>-24192000</v>
      </c>
      <c r="C9" s="8">
        <v>-40052000</v>
      </c>
      <c r="D9" s="8">
        <v>-28562000</v>
      </c>
      <c r="E9" s="8">
        <v>-78526000</v>
      </c>
      <c r="F9" s="8">
        <v>-106740000</v>
      </c>
      <c r="G9" s="13">
        <f>-29971000-1577000</f>
        <v>-31548000</v>
      </c>
      <c r="H9" s="13">
        <f>-64345000-3181000</f>
        <v>-67526000</v>
      </c>
      <c r="I9" s="8"/>
      <c r="J9" s="8"/>
      <c r="K9" s="8"/>
      <c r="L9" s="8"/>
    </row>
    <row r="10" spans="1:25" x14ac:dyDescent="0.25">
      <c r="A10" s="11" t="s">
        <v>19</v>
      </c>
      <c r="B10" s="8">
        <v>-1130000</v>
      </c>
      <c r="C10" s="8">
        <v>-1641000</v>
      </c>
      <c r="D10" s="8">
        <v>-1150000</v>
      </c>
      <c r="E10" s="8">
        <v>-1650000</v>
      </c>
      <c r="F10" s="8">
        <v>-3564000</v>
      </c>
      <c r="G10" s="12">
        <v>-554000</v>
      </c>
      <c r="H10" s="12">
        <v>-1072000</v>
      </c>
      <c r="I10" s="8"/>
      <c r="J10" s="8"/>
      <c r="K10" s="8"/>
      <c r="L10" s="8"/>
    </row>
    <row r="11" spans="1:25" x14ac:dyDescent="0.25">
      <c r="A11" s="11" t="s">
        <v>20</v>
      </c>
      <c r="B11" s="8">
        <v>0</v>
      </c>
      <c r="C11" s="8">
        <v>-765000</v>
      </c>
      <c r="D11" s="8">
        <v>0</v>
      </c>
      <c r="E11" s="8">
        <v>0</v>
      </c>
      <c r="F11" s="8">
        <v>-79000</v>
      </c>
      <c r="G11" s="12">
        <v>0</v>
      </c>
      <c r="H11" s="8"/>
      <c r="I11" s="8"/>
      <c r="J11" s="8"/>
      <c r="K11" s="8"/>
      <c r="L11" s="8"/>
    </row>
    <row r="12" spans="1:25" x14ac:dyDescent="0.25">
      <c r="A12" s="9" t="s">
        <v>21</v>
      </c>
      <c r="B12" s="14">
        <f t="shared" ref="B12:H12" si="0">SUM(B8:B11)</f>
        <v>8066000</v>
      </c>
      <c r="C12" s="14">
        <f t="shared" si="0"/>
        <v>7663000</v>
      </c>
      <c r="D12" s="14">
        <f t="shared" si="0"/>
        <v>3506000</v>
      </c>
      <c r="E12" s="14">
        <f t="shared" si="0"/>
        <v>285000</v>
      </c>
      <c r="F12" s="14">
        <f t="shared" si="0"/>
        <v>9065000</v>
      </c>
      <c r="G12" s="14">
        <f t="shared" si="0"/>
        <v>2682000</v>
      </c>
      <c r="H12" s="14">
        <f t="shared" si="0"/>
        <v>1973000</v>
      </c>
      <c r="I12" s="8"/>
      <c r="J12" s="8"/>
      <c r="K12" s="8"/>
      <c r="L12" s="8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5">
      <c r="A13" s="9"/>
      <c r="B13" s="17"/>
      <c r="C13" s="17"/>
      <c r="D13" s="17"/>
      <c r="E13" s="17"/>
      <c r="F13" s="17"/>
      <c r="G13" s="8"/>
      <c r="H13" s="8"/>
      <c r="I13" s="8"/>
      <c r="J13" s="8"/>
      <c r="K13" s="8"/>
      <c r="L13" s="8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5">
      <c r="A14" s="9" t="s">
        <v>23</v>
      </c>
      <c r="B14" s="17"/>
      <c r="C14" s="17"/>
      <c r="D14" s="17"/>
      <c r="E14" s="17"/>
      <c r="F14" s="17"/>
      <c r="G14" s="8"/>
      <c r="H14" s="8"/>
      <c r="I14" s="8"/>
      <c r="J14" s="8"/>
      <c r="K14" s="8"/>
      <c r="L14" s="8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5">
      <c r="A15" s="16" t="s">
        <v>24</v>
      </c>
      <c r="B15" s="8">
        <v>-24024000</v>
      </c>
      <c r="C15" s="8">
        <v>-24184000</v>
      </c>
      <c r="D15" s="8">
        <v>0</v>
      </c>
      <c r="E15" s="8">
        <v>0</v>
      </c>
      <c r="F15" s="8">
        <v>0</v>
      </c>
      <c r="G15" s="12">
        <v>0</v>
      </c>
      <c r="H15" s="12">
        <v>0</v>
      </c>
      <c r="I15" s="8"/>
      <c r="J15" s="8"/>
      <c r="K15" s="8"/>
      <c r="L15" s="8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5">
      <c r="A16" s="9" t="s">
        <v>27</v>
      </c>
      <c r="B16" s="14">
        <f t="shared" ref="B16:H16" si="1">SUM(B15)</f>
        <v>-24024000</v>
      </c>
      <c r="C16" s="14">
        <f t="shared" si="1"/>
        <v>-24184000</v>
      </c>
      <c r="D16" s="14">
        <f t="shared" si="1"/>
        <v>0</v>
      </c>
      <c r="E16" s="14">
        <f t="shared" si="1"/>
        <v>0</v>
      </c>
      <c r="F16" s="14">
        <f t="shared" si="1"/>
        <v>0</v>
      </c>
      <c r="G16" s="14">
        <f t="shared" si="1"/>
        <v>0</v>
      </c>
      <c r="H16" s="14">
        <f t="shared" si="1"/>
        <v>0</v>
      </c>
      <c r="I16" s="8"/>
      <c r="J16" s="8"/>
      <c r="K16" s="8"/>
      <c r="L16" s="8"/>
    </row>
    <row r="17" spans="1:25" x14ac:dyDescent="0.2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25" x14ac:dyDescent="0.25">
      <c r="A18" s="9" t="s">
        <v>32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25" x14ac:dyDescent="0.25">
      <c r="A19" s="16" t="s">
        <v>33</v>
      </c>
      <c r="B19" s="8">
        <v>21700000</v>
      </c>
      <c r="C19" s="8">
        <v>16414000</v>
      </c>
      <c r="D19" s="8">
        <v>-1736000</v>
      </c>
      <c r="E19" s="8">
        <v>0</v>
      </c>
      <c r="F19" s="8">
        <v>-8766000</v>
      </c>
      <c r="G19" s="8"/>
      <c r="H19" s="12">
        <v>0</v>
      </c>
      <c r="I19" s="8"/>
      <c r="J19" s="8"/>
      <c r="K19" s="8"/>
      <c r="L19" s="8"/>
    </row>
    <row r="20" spans="1:25" x14ac:dyDescent="0.25">
      <c r="A20" s="16" t="s">
        <v>37</v>
      </c>
      <c r="B20" s="8">
        <v>-4238000</v>
      </c>
      <c r="C20" s="8">
        <v>0</v>
      </c>
      <c r="D20" s="8">
        <v>0</v>
      </c>
      <c r="E20" s="8">
        <v>-925000</v>
      </c>
      <c r="F20" s="8">
        <v>0</v>
      </c>
      <c r="G20" s="8"/>
      <c r="H20" s="12">
        <v>-2593000</v>
      </c>
      <c r="I20" s="8"/>
      <c r="J20" s="8"/>
      <c r="K20" s="8"/>
      <c r="L20" s="8"/>
    </row>
    <row r="21" spans="1:25" ht="15.75" customHeight="1" x14ac:dyDescent="0.25">
      <c r="A21" s="18" t="s">
        <v>40</v>
      </c>
      <c r="B21" s="8"/>
      <c r="C21" s="8"/>
      <c r="D21" s="8"/>
      <c r="E21" s="8"/>
      <c r="F21" s="8"/>
      <c r="G21" s="12">
        <v>-1217000</v>
      </c>
      <c r="H21" s="12">
        <v>0</v>
      </c>
      <c r="I21" s="8"/>
      <c r="J21" s="8"/>
      <c r="K21" s="8"/>
      <c r="L21" s="8"/>
    </row>
    <row r="22" spans="1:25" ht="15.75" customHeight="1" x14ac:dyDescent="0.25">
      <c r="A22" s="16" t="s">
        <v>42</v>
      </c>
      <c r="B22" s="8">
        <v>-253000</v>
      </c>
      <c r="C22" s="8">
        <v>-253000</v>
      </c>
      <c r="D22" s="8">
        <v>-20000</v>
      </c>
      <c r="E22" s="8">
        <v>-173000</v>
      </c>
      <c r="F22" s="8">
        <v>-171000</v>
      </c>
      <c r="G22" s="12">
        <v>-15000</v>
      </c>
      <c r="H22" s="12">
        <v>-14000</v>
      </c>
      <c r="I22" s="8"/>
      <c r="J22" s="8"/>
      <c r="K22" s="8"/>
      <c r="L22" s="8"/>
    </row>
    <row r="23" spans="1:25" ht="15.75" customHeight="1" x14ac:dyDescent="0.25">
      <c r="A23" s="11" t="s">
        <v>44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/>
      <c r="H23" s="12">
        <v>0</v>
      </c>
      <c r="I23" s="8"/>
      <c r="J23" s="8"/>
      <c r="K23" s="8"/>
      <c r="L23" s="8"/>
    </row>
    <row r="24" spans="1:25" ht="15.75" customHeight="1" x14ac:dyDescent="0.25">
      <c r="A24" s="9" t="s">
        <v>45</v>
      </c>
      <c r="B24" s="14">
        <f t="shared" ref="B24:H24" si="2">SUM(B19:B23)</f>
        <v>17209000</v>
      </c>
      <c r="C24" s="14">
        <f t="shared" si="2"/>
        <v>16161000</v>
      </c>
      <c r="D24" s="14">
        <f t="shared" si="2"/>
        <v>-1756000</v>
      </c>
      <c r="E24" s="14">
        <f t="shared" si="2"/>
        <v>-1098000</v>
      </c>
      <c r="F24" s="14">
        <f t="shared" si="2"/>
        <v>-8937000</v>
      </c>
      <c r="G24" s="14">
        <f t="shared" si="2"/>
        <v>-1232000</v>
      </c>
      <c r="H24" s="14">
        <f t="shared" si="2"/>
        <v>-2607000</v>
      </c>
      <c r="I24" s="8"/>
      <c r="J24" s="8"/>
      <c r="K24" s="8"/>
      <c r="L24" s="8"/>
    </row>
    <row r="25" spans="1:25" ht="15.75" customHeight="1" x14ac:dyDescent="0.25">
      <c r="A25" s="9"/>
      <c r="B25" s="17"/>
      <c r="C25" s="17"/>
      <c r="D25" s="17"/>
      <c r="E25" s="17"/>
      <c r="F25" s="17"/>
      <c r="G25" s="8"/>
      <c r="H25" s="8"/>
      <c r="I25" s="8"/>
      <c r="J25" s="8"/>
      <c r="K25" s="8"/>
      <c r="L25" s="8"/>
    </row>
    <row r="26" spans="1:25" ht="15.75" customHeight="1" x14ac:dyDescent="0.25">
      <c r="A26" s="9" t="s">
        <v>48</v>
      </c>
      <c r="B26" s="17">
        <f t="shared" ref="B26:H26" si="3">SUM(B12,B16,B24)</f>
        <v>1251000</v>
      </c>
      <c r="C26" s="17">
        <f t="shared" si="3"/>
        <v>-360000</v>
      </c>
      <c r="D26" s="17">
        <f t="shared" si="3"/>
        <v>1750000</v>
      </c>
      <c r="E26" s="17">
        <f t="shared" si="3"/>
        <v>-813000</v>
      </c>
      <c r="F26" s="17">
        <f t="shared" si="3"/>
        <v>128000</v>
      </c>
      <c r="G26" s="17">
        <f t="shared" si="3"/>
        <v>1450000</v>
      </c>
      <c r="H26" s="17">
        <f t="shared" si="3"/>
        <v>-634000</v>
      </c>
      <c r="I26" s="8"/>
      <c r="J26" s="8"/>
      <c r="K26" s="8"/>
      <c r="L26" s="8"/>
    </row>
    <row r="27" spans="1:25" ht="15.75" customHeight="1" x14ac:dyDescent="0.25">
      <c r="A27" s="16" t="s">
        <v>51</v>
      </c>
      <c r="B27" s="8">
        <v>3978000</v>
      </c>
      <c r="C27" s="8">
        <v>3978000</v>
      </c>
      <c r="D27" s="8">
        <v>2734000</v>
      </c>
      <c r="E27" s="8">
        <v>2734000</v>
      </c>
      <c r="F27" s="8">
        <v>2733000</v>
      </c>
      <c r="G27" s="12">
        <v>2812000</v>
      </c>
      <c r="H27" s="12">
        <v>2812000</v>
      </c>
      <c r="I27" s="8"/>
      <c r="J27" s="8"/>
      <c r="K27" s="8"/>
      <c r="L27" s="8"/>
    </row>
    <row r="28" spans="1:25" ht="15.75" customHeight="1" x14ac:dyDescent="0.25">
      <c r="A28" s="9" t="s">
        <v>54</v>
      </c>
      <c r="B28" s="15">
        <f t="shared" ref="B28:H28" si="4">SUM(B26:B27)</f>
        <v>5229000</v>
      </c>
      <c r="C28" s="15">
        <f t="shared" si="4"/>
        <v>3618000</v>
      </c>
      <c r="D28" s="15">
        <f t="shared" si="4"/>
        <v>4484000</v>
      </c>
      <c r="E28" s="15">
        <f t="shared" si="4"/>
        <v>1921000</v>
      </c>
      <c r="F28" s="15">
        <f t="shared" si="4"/>
        <v>2861000</v>
      </c>
      <c r="G28" s="15">
        <f t="shared" si="4"/>
        <v>4262000</v>
      </c>
      <c r="H28" s="15">
        <f t="shared" si="4"/>
        <v>2178000</v>
      </c>
      <c r="I28" s="8"/>
      <c r="J28" s="8"/>
      <c r="K28" s="8"/>
      <c r="L28" s="8"/>
    </row>
    <row r="29" spans="1:25" ht="15.75" customHeight="1" x14ac:dyDescent="0.2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25" ht="15.75" customHeight="1" x14ac:dyDescent="0.25">
      <c r="G30" s="8"/>
      <c r="H30" s="8"/>
      <c r="I30" s="8"/>
      <c r="J30" s="8"/>
      <c r="K30" s="8"/>
      <c r="L30" s="8"/>
    </row>
    <row r="31" spans="1:25" ht="15.75" customHeight="1" x14ac:dyDescent="0.25">
      <c r="A31" s="9" t="s">
        <v>60</v>
      </c>
      <c r="B31" s="22">
        <f>B12/('1'!B24/10)</f>
        <v>17.534782608695654</v>
      </c>
      <c r="C31" s="22">
        <f>C12/('1'!C24/10)</f>
        <v>16.658695652173915</v>
      </c>
      <c r="D31" s="22">
        <f>D12/('1'!D24/10)</f>
        <v>7.6217391304347828</v>
      </c>
      <c r="E31" s="22">
        <f>E12/('1'!E24/10)</f>
        <v>0.61956521739130432</v>
      </c>
      <c r="F31" s="22">
        <f>F12/('1'!F24/10)</f>
        <v>4.379227053140097</v>
      </c>
      <c r="G31" s="22">
        <f>G12/('1'!G24/10)</f>
        <v>1.2956521739130435</v>
      </c>
      <c r="H31" s="22">
        <f>H12/('1'!H24/10)</f>
        <v>0.79428341384863121</v>
      </c>
      <c r="I31" s="8"/>
      <c r="J31" s="8"/>
      <c r="K31" s="8"/>
      <c r="L31" s="8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15.75" customHeight="1" x14ac:dyDescent="0.25">
      <c r="E32" s="16"/>
      <c r="F32" s="16"/>
      <c r="G32" s="8"/>
      <c r="H32" s="8"/>
      <c r="I32" s="8"/>
      <c r="J32" s="8"/>
      <c r="K32" s="8"/>
      <c r="L32" s="8"/>
    </row>
    <row r="33" spans="7:12" ht="15.75" customHeight="1" x14ac:dyDescent="0.25">
      <c r="G33" s="8"/>
      <c r="H33" s="8"/>
      <c r="I33" s="8"/>
      <c r="J33" s="8"/>
      <c r="K33" s="8"/>
      <c r="L33" s="8"/>
    </row>
    <row r="34" spans="7:12" ht="15.75" customHeight="1" x14ac:dyDescent="0.25">
      <c r="G34" s="8"/>
      <c r="H34" s="8"/>
      <c r="I34" s="8"/>
      <c r="J34" s="8"/>
      <c r="K34" s="8"/>
      <c r="L34" s="8"/>
    </row>
    <row r="35" spans="7:12" ht="15.75" customHeight="1" x14ac:dyDescent="0.25">
      <c r="G35" s="8"/>
      <c r="H35" s="8"/>
      <c r="I35" s="8"/>
      <c r="J35" s="8"/>
      <c r="K35" s="8"/>
      <c r="L35" s="8"/>
    </row>
    <row r="36" spans="7:12" ht="15.75" customHeight="1" x14ac:dyDescent="0.25">
      <c r="G36" s="8"/>
      <c r="H36" s="8"/>
      <c r="I36" s="8"/>
      <c r="J36" s="8"/>
      <c r="K36" s="8"/>
      <c r="L36" s="8"/>
    </row>
    <row r="37" spans="7:12" ht="15.75" customHeight="1" x14ac:dyDescent="0.25">
      <c r="G37" s="8"/>
      <c r="H37" s="8"/>
      <c r="I37" s="8"/>
      <c r="J37" s="8"/>
      <c r="K37" s="8"/>
      <c r="L37" s="8"/>
    </row>
    <row r="38" spans="7:12" ht="15.75" customHeight="1" x14ac:dyDescent="0.25">
      <c r="G38" s="8"/>
      <c r="H38" s="8"/>
      <c r="I38" s="8"/>
      <c r="J38" s="8"/>
      <c r="K38" s="8"/>
      <c r="L38" s="8"/>
    </row>
    <row r="39" spans="7:12" ht="15.75" customHeight="1" x14ac:dyDescent="0.25">
      <c r="G39" s="8"/>
      <c r="H39" s="8"/>
      <c r="I39" s="8"/>
      <c r="J39" s="8"/>
      <c r="K39" s="8"/>
      <c r="L39" s="8"/>
    </row>
    <row r="40" spans="7:12" ht="15.75" customHeight="1" x14ac:dyDescent="0.25">
      <c r="G40" s="8"/>
      <c r="H40" s="8"/>
      <c r="I40" s="8"/>
      <c r="J40" s="8"/>
      <c r="K40" s="8"/>
      <c r="L40" s="8"/>
    </row>
    <row r="41" spans="7:12" ht="15.75" customHeight="1" x14ac:dyDescent="0.25">
      <c r="G41" s="8"/>
      <c r="H41" s="8"/>
      <c r="I41" s="8"/>
      <c r="J41" s="8"/>
      <c r="K41" s="8"/>
      <c r="L41" s="8"/>
    </row>
    <row r="42" spans="7:12" ht="15.75" customHeight="1" x14ac:dyDescent="0.25">
      <c r="G42" s="8"/>
      <c r="H42" s="8"/>
      <c r="I42" s="8"/>
      <c r="J42" s="8"/>
      <c r="K42" s="8"/>
      <c r="L42" s="8"/>
    </row>
    <row r="43" spans="7:12" ht="15.75" customHeight="1" x14ac:dyDescent="0.25">
      <c r="G43" s="8"/>
      <c r="H43" s="8"/>
      <c r="I43" s="8"/>
      <c r="J43" s="8"/>
      <c r="K43" s="8"/>
      <c r="L43" s="8"/>
    </row>
    <row r="44" spans="7:12" ht="15.75" customHeight="1" x14ac:dyDescent="0.25">
      <c r="G44" s="8"/>
      <c r="H44" s="8"/>
      <c r="I44" s="8"/>
      <c r="J44" s="8"/>
      <c r="K44" s="8"/>
      <c r="L44" s="8"/>
    </row>
    <row r="45" spans="7:12" ht="15.75" customHeight="1" x14ac:dyDescent="0.25">
      <c r="G45" s="8"/>
      <c r="H45" s="8"/>
      <c r="I45" s="8"/>
      <c r="J45" s="8"/>
      <c r="K45" s="8"/>
      <c r="L45" s="8"/>
    </row>
    <row r="46" spans="7:12" ht="15.75" customHeight="1" x14ac:dyDescent="0.25">
      <c r="G46" s="8"/>
      <c r="H46" s="8"/>
      <c r="I46" s="8"/>
      <c r="J46" s="8"/>
      <c r="K46" s="8"/>
      <c r="L46" s="8"/>
    </row>
    <row r="47" spans="7:12" ht="15.75" customHeight="1" x14ac:dyDescent="0.25">
      <c r="G47" s="8"/>
      <c r="H47" s="8"/>
      <c r="I47" s="8"/>
      <c r="J47" s="8"/>
      <c r="K47" s="8"/>
      <c r="L47" s="8"/>
    </row>
    <row r="48" spans="7:12" ht="15.75" customHeight="1" x14ac:dyDescent="0.25">
      <c r="G48" s="8"/>
      <c r="H48" s="8"/>
      <c r="I48" s="8"/>
      <c r="J48" s="8"/>
      <c r="K48" s="8"/>
      <c r="L48" s="8"/>
    </row>
    <row r="49" spans="7:12" ht="15.75" customHeight="1" x14ac:dyDescent="0.25">
      <c r="G49" s="8"/>
      <c r="H49" s="8"/>
      <c r="I49" s="8"/>
      <c r="J49" s="8"/>
      <c r="K49" s="8"/>
      <c r="L49" s="8"/>
    </row>
    <row r="50" spans="7:12" ht="15.75" customHeight="1" x14ac:dyDescent="0.25">
      <c r="G50" s="8"/>
      <c r="H50" s="8"/>
      <c r="I50" s="8"/>
      <c r="J50" s="8"/>
      <c r="K50" s="8"/>
      <c r="L50" s="8"/>
    </row>
    <row r="51" spans="7:12" ht="15.75" customHeight="1" x14ac:dyDescent="0.25">
      <c r="G51" s="8"/>
      <c r="H51" s="8"/>
      <c r="I51" s="8"/>
      <c r="J51" s="8"/>
      <c r="K51" s="8"/>
      <c r="L51" s="8"/>
    </row>
    <row r="52" spans="7:12" ht="15.75" customHeight="1" x14ac:dyDescent="0.25">
      <c r="G52" s="8"/>
      <c r="H52" s="8"/>
      <c r="I52" s="8"/>
      <c r="J52" s="8"/>
      <c r="K52" s="8"/>
      <c r="L52" s="8"/>
    </row>
    <row r="53" spans="7:12" ht="15.75" customHeight="1" x14ac:dyDescent="0.25">
      <c r="G53" s="8"/>
      <c r="H53" s="8"/>
      <c r="I53" s="8"/>
      <c r="J53" s="8"/>
      <c r="K53" s="8"/>
      <c r="L53" s="8"/>
    </row>
    <row r="54" spans="7:12" ht="15.75" customHeight="1" x14ac:dyDescent="0.25">
      <c r="G54" s="8"/>
      <c r="H54" s="8"/>
      <c r="I54" s="8"/>
      <c r="J54" s="8"/>
      <c r="K54" s="8"/>
      <c r="L54" s="8"/>
    </row>
    <row r="55" spans="7:12" ht="15.75" customHeight="1" x14ac:dyDescent="0.25">
      <c r="G55" s="8"/>
      <c r="H55" s="8"/>
      <c r="I55" s="8"/>
      <c r="J55" s="8"/>
      <c r="K55" s="8"/>
      <c r="L55" s="8"/>
    </row>
    <row r="56" spans="7:12" ht="15.75" customHeight="1" x14ac:dyDescent="0.25">
      <c r="G56" s="8"/>
      <c r="H56" s="8"/>
      <c r="I56" s="8"/>
      <c r="J56" s="8"/>
      <c r="K56" s="8"/>
      <c r="L56" s="8"/>
    </row>
    <row r="57" spans="7:12" ht="15.75" customHeight="1" x14ac:dyDescent="0.25">
      <c r="G57" s="8"/>
      <c r="H57" s="8"/>
      <c r="I57" s="8"/>
      <c r="J57" s="8"/>
      <c r="K57" s="8"/>
      <c r="L57" s="8"/>
    </row>
    <row r="58" spans="7:12" ht="15.75" customHeight="1" x14ac:dyDescent="0.25">
      <c r="G58" s="8"/>
      <c r="H58" s="8"/>
      <c r="I58" s="8"/>
      <c r="J58" s="8"/>
      <c r="K58" s="8"/>
      <c r="L58" s="8"/>
    </row>
    <row r="59" spans="7:12" ht="15.75" customHeight="1" x14ac:dyDescent="0.25">
      <c r="G59" s="8"/>
      <c r="H59" s="8"/>
      <c r="I59" s="8"/>
      <c r="J59" s="8"/>
      <c r="K59" s="8"/>
      <c r="L59" s="8"/>
    </row>
    <row r="60" spans="7:12" ht="15.75" customHeight="1" x14ac:dyDescent="0.25">
      <c r="G60" s="8"/>
      <c r="H60" s="8"/>
      <c r="I60" s="8"/>
      <c r="J60" s="8"/>
      <c r="K60" s="8"/>
      <c r="L60" s="8"/>
    </row>
    <row r="61" spans="7:12" ht="15.75" customHeight="1" x14ac:dyDescent="0.25">
      <c r="G61" s="8"/>
      <c r="H61" s="8"/>
      <c r="I61" s="8"/>
      <c r="J61" s="8"/>
      <c r="K61" s="8"/>
      <c r="L61" s="8"/>
    </row>
    <row r="62" spans="7:12" ht="15.75" customHeight="1" x14ac:dyDescent="0.25">
      <c r="G62" s="8"/>
      <c r="H62" s="8"/>
      <c r="I62" s="8"/>
      <c r="J62" s="8"/>
      <c r="K62" s="8"/>
      <c r="L62" s="8"/>
    </row>
    <row r="63" spans="7:12" ht="15.75" customHeight="1" x14ac:dyDescent="0.25">
      <c r="G63" s="8"/>
      <c r="H63" s="8"/>
      <c r="I63" s="8"/>
      <c r="J63" s="8"/>
      <c r="K63" s="8"/>
      <c r="L63" s="8"/>
    </row>
    <row r="64" spans="7:1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28.125" customWidth="1"/>
    <col min="2" max="2" width="12.125" customWidth="1"/>
    <col min="3" max="3" width="12" customWidth="1"/>
    <col min="4" max="4" width="11.875" customWidth="1"/>
    <col min="5" max="5" width="12.25" customWidth="1"/>
    <col min="6" max="6" width="12.375" customWidth="1"/>
    <col min="7" max="26" width="7.625" customWidth="1"/>
  </cols>
  <sheetData>
    <row r="1" spans="1:6" ht="15.75" x14ac:dyDescent="0.25">
      <c r="A1" s="1" t="s">
        <v>83</v>
      </c>
    </row>
    <row r="2" spans="1:6" x14ac:dyDescent="0.25">
      <c r="A2" s="9" t="s">
        <v>84</v>
      </c>
    </row>
    <row r="3" spans="1:6" ht="15.75" x14ac:dyDescent="0.25">
      <c r="A3" s="1" t="s">
        <v>85</v>
      </c>
    </row>
    <row r="4" spans="1:6" x14ac:dyDescent="0.25">
      <c r="B4" s="26" t="s">
        <v>4</v>
      </c>
      <c r="C4" s="26" t="s">
        <v>5</v>
      </c>
      <c r="D4" s="26" t="s">
        <v>6</v>
      </c>
      <c r="E4" s="26" t="s">
        <v>4</v>
      </c>
      <c r="F4" s="26" t="s">
        <v>5</v>
      </c>
    </row>
    <row r="5" spans="1:6" x14ac:dyDescent="0.25">
      <c r="B5" s="27">
        <v>43100</v>
      </c>
      <c r="C5" s="27">
        <v>43190</v>
      </c>
      <c r="D5" s="27">
        <v>43373</v>
      </c>
      <c r="E5" s="27">
        <v>43465</v>
      </c>
      <c r="F5" s="27">
        <v>43190</v>
      </c>
    </row>
    <row r="6" spans="1:6" x14ac:dyDescent="0.25">
      <c r="A6" s="16" t="s">
        <v>86</v>
      </c>
      <c r="B6" s="28">
        <f>'2'!B25/'1'!B19</f>
        <v>1.0367966964088194E-2</v>
      </c>
      <c r="C6" s="28">
        <f>'2'!C25/'1'!C19</f>
        <v>1.8988226740121367E-2</v>
      </c>
      <c r="D6" s="28">
        <f>'2'!D25/'1'!D19</f>
        <v>5.9614278361439947E-2</v>
      </c>
      <c r="E6" s="28">
        <f>'2'!E25/'1'!E19</f>
        <v>0.11752731796270904</v>
      </c>
      <c r="F6" s="28">
        <f>'2'!F25/'1'!F19</f>
        <v>0.17086250126817107</v>
      </c>
    </row>
    <row r="7" spans="1:6" x14ac:dyDescent="0.25">
      <c r="A7" s="16" t="s">
        <v>87</v>
      </c>
      <c r="B7" s="28">
        <f>'2'!B25/'1'!B48</f>
        <v>7.3658843252305114E-3</v>
      </c>
      <c r="C7" s="28">
        <f>'2'!C25/'1'!C48</f>
        <v>1.3290142002916394E-2</v>
      </c>
      <c r="D7" s="28">
        <f>'2'!D25/'1'!D48</f>
        <v>4.1207555067231727E-2</v>
      </c>
      <c r="E7" s="28">
        <f>'2'!E25/'1'!E48</f>
        <v>8.3662051199484791E-2</v>
      </c>
      <c r="F7" s="28">
        <f>'2'!F25/'1'!F48</f>
        <v>0.12191439415092194</v>
      </c>
    </row>
    <row r="8" spans="1:6" x14ac:dyDescent="0.25">
      <c r="A8" s="16" t="s">
        <v>88</v>
      </c>
      <c r="B8" s="28">
        <f>'1'!B33/'1'!B29</f>
        <v>1.0045366169799093</v>
      </c>
      <c r="C8" s="28">
        <f>'1'!C33/'1'!C29</f>
        <v>0.97497416543110038</v>
      </c>
      <c r="D8" s="28">
        <f>'1'!D33/'1'!D29</f>
        <v>0</v>
      </c>
      <c r="E8" s="28">
        <f>'1'!E33/'1'!E29</f>
        <v>0</v>
      </c>
      <c r="F8" s="28">
        <f>'1'!F33/'1'!F29</f>
        <v>0</v>
      </c>
    </row>
    <row r="9" spans="1:6" x14ac:dyDescent="0.25">
      <c r="A9" s="16" t="s">
        <v>89</v>
      </c>
      <c r="B9" s="29">
        <f>'1'!B19/'1'!B46</f>
        <v>1.3004910046415283</v>
      </c>
      <c r="C9" s="29">
        <f>'1'!C19/'1'!C46</f>
        <v>1.22832508931025</v>
      </c>
      <c r="D9" s="29">
        <f>'1'!D19/'1'!D46</f>
        <v>0.98432424377887051</v>
      </c>
      <c r="E9" s="29">
        <f>'1'!E19/'1'!E46</f>
        <v>1.063055075512811</v>
      </c>
      <c r="F9" s="29">
        <f>'1'!F19/'1'!F46</f>
        <v>1.142485759703272</v>
      </c>
    </row>
    <row r="10" spans="1:6" x14ac:dyDescent="0.25">
      <c r="A10" s="16" t="s">
        <v>90</v>
      </c>
      <c r="B10" s="28">
        <f>'2'!B25/'2'!B8</f>
        <v>2.0332610267534346E-2</v>
      </c>
      <c r="C10" s="28">
        <f>'2'!C25/'2'!C8</f>
        <v>2.5215857394856558E-2</v>
      </c>
      <c r="D10" s="28">
        <f>'2'!D25/'2'!D8</f>
        <v>0.1122865045194035</v>
      </c>
      <c r="E10" s="28">
        <f>'2'!E25/'2'!E8</f>
        <v>9.5752522227852771E-2</v>
      </c>
      <c r="F10" s="28">
        <f>'2'!F25/'2'!F8</f>
        <v>9.5162370946780428E-2</v>
      </c>
    </row>
    <row r="11" spans="1:6" x14ac:dyDescent="0.25">
      <c r="A11" s="11" t="s">
        <v>91</v>
      </c>
      <c r="B11" s="28">
        <f>'2'!B16/'2'!B8</f>
        <v>6.1923355025307304E-2</v>
      </c>
      <c r="C11" s="28">
        <f>'2'!C16/'2'!C8</f>
        <v>6.5843468573020147E-2</v>
      </c>
      <c r="D11" s="28">
        <f>'2'!D16/'2'!D8</f>
        <v>0.18995751475578113</v>
      </c>
      <c r="E11" s="28">
        <f>'2'!E16/'2'!E8</f>
        <v>0.15892338876859999</v>
      </c>
      <c r="F11" s="28">
        <f>'2'!F16/'2'!F8</f>
        <v>0.16199962868190146</v>
      </c>
    </row>
    <row r="12" spans="1:6" x14ac:dyDescent="0.25">
      <c r="A12" s="16" t="s">
        <v>92</v>
      </c>
      <c r="B12" s="28">
        <f>'2'!B25/('1'!B33+'1'!B29)</f>
        <v>1.6234815943836311E-2</v>
      </c>
      <c r="C12" s="28">
        <f>'2'!C25/('1'!C33+'1'!C29)</f>
        <v>3.0893828059239712E-2</v>
      </c>
      <c r="D12" s="28">
        <f>'2'!D25/('1'!D33+'1'!D29)</f>
        <v>0.1383939553681251</v>
      </c>
      <c r="E12" s="28">
        <f>'2'!E25/('1'!E33+'1'!E29)</f>
        <v>0.25323627059791048</v>
      </c>
      <c r="F12" s="28">
        <f>'2'!F25/('1'!F33+'1'!F29)</f>
        <v>0.32470322527336326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Anik</cp:lastModifiedBy>
  <dcterms:created xsi:type="dcterms:W3CDTF">2019-02-19T03:18:07Z</dcterms:created>
  <dcterms:modified xsi:type="dcterms:W3CDTF">2020-04-11T14:54:13Z</dcterms:modified>
</cp:coreProperties>
</file>