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120" yWindow="75" windowWidth="955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18" i="3" l="1"/>
  <c r="H44" i="3"/>
  <c r="G44" i="3" l="1"/>
  <c r="H36" i="2" l="1"/>
  <c r="H19" i="1"/>
  <c r="B44" i="3"/>
  <c r="G36" i="2"/>
  <c r="G50" i="3"/>
  <c r="H50" i="3"/>
  <c r="G36" i="3"/>
  <c r="H36" i="3"/>
  <c r="G29" i="3"/>
  <c r="H29" i="3"/>
  <c r="G18" i="3"/>
  <c r="G7" i="2"/>
  <c r="H7" i="2"/>
  <c r="G14" i="2"/>
  <c r="H14" i="2"/>
  <c r="G42" i="2"/>
  <c r="H42" i="2"/>
  <c r="G34" i="2"/>
  <c r="H34" i="2"/>
  <c r="G28" i="2"/>
  <c r="H28" i="2"/>
  <c r="G53" i="1"/>
  <c r="H53" i="1"/>
  <c r="G49" i="1"/>
  <c r="G52" i="1" s="1"/>
  <c r="H49" i="1"/>
  <c r="H52" i="1" s="1"/>
  <c r="G39" i="1"/>
  <c r="G41" i="1" s="1"/>
  <c r="H39" i="1"/>
  <c r="H41" i="1" s="1"/>
  <c r="G23" i="1"/>
  <c r="H23" i="1"/>
  <c r="G19" i="1"/>
  <c r="G27" i="1" s="1"/>
  <c r="G14" i="1"/>
  <c r="H14" i="1"/>
  <c r="G10" i="1"/>
  <c r="H10" i="1"/>
  <c r="H30" i="3" l="1"/>
  <c r="H49" i="3" s="1"/>
  <c r="H50" i="1"/>
  <c r="H27" i="1"/>
  <c r="G30" i="3"/>
  <c r="G45" i="3" s="1"/>
  <c r="G48" i="3" s="1"/>
  <c r="G50" i="1"/>
  <c r="H15" i="2"/>
  <c r="H29" i="2" s="1"/>
  <c r="H35" i="2" s="1"/>
  <c r="H40" i="2" s="1"/>
  <c r="G15" i="2"/>
  <c r="G29" i="2" s="1"/>
  <c r="G35" i="2" s="1"/>
  <c r="G40" i="2" s="1"/>
  <c r="G41" i="2" s="1"/>
  <c r="C53" i="1"/>
  <c r="D53" i="1"/>
  <c r="E53" i="1"/>
  <c r="F53" i="1"/>
  <c r="B53" i="1"/>
  <c r="C42" i="2"/>
  <c r="D42" i="2"/>
  <c r="E42" i="2"/>
  <c r="F42" i="2"/>
  <c r="B42" i="2"/>
  <c r="C50" i="3"/>
  <c r="D50" i="3"/>
  <c r="E50" i="3"/>
  <c r="F50" i="3"/>
  <c r="B50" i="3"/>
  <c r="H41" i="2" l="1"/>
  <c r="H45" i="3"/>
  <c r="H48" i="3" s="1"/>
  <c r="G49" i="3"/>
  <c r="E18" i="3"/>
  <c r="C44" i="3"/>
  <c r="D44" i="3"/>
  <c r="E44" i="3"/>
  <c r="F44" i="3"/>
  <c r="C34" i="2" l="1"/>
  <c r="C28" i="2"/>
  <c r="C49" i="1" l="1"/>
  <c r="C14" i="1"/>
  <c r="E39" i="1"/>
  <c r="E41" i="1" s="1"/>
  <c r="C7" i="2" l="1"/>
  <c r="C6" i="4" s="1"/>
  <c r="D7" i="2"/>
  <c r="D6" i="4" s="1"/>
  <c r="E7" i="2"/>
  <c r="E6" i="4" s="1"/>
  <c r="F7" i="2"/>
  <c r="F6" i="4" s="1"/>
  <c r="B7" i="2"/>
  <c r="B6" i="4" s="1"/>
  <c r="B14" i="2" l="1"/>
  <c r="C14" i="2"/>
  <c r="B19" i="1"/>
  <c r="C19" i="1"/>
  <c r="E19" i="1"/>
  <c r="F19" i="1"/>
  <c r="D19" i="1"/>
  <c r="F36" i="3"/>
  <c r="E36" i="3"/>
  <c r="D36" i="3"/>
  <c r="C36" i="3"/>
  <c r="B36" i="3"/>
  <c r="F29" i="3"/>
  <c r="E29" i="3"/>
  <c r="E30" i="3" s="1"/>
  <c r="D29" i="3"/>
  <c r="C29" i="3"/>
  <c r="B29" i="3"/>
  <c r="F18" i="3"/>
  <c r="D18" i="3"/>
  <c r="C18" i="3"/>
  <c r="B18" i="3"/>
  <c r="F34" i="2"/>
  <c r="E34" i="2"/>
  <c r="D34" i="2"/>
  <c r="B34" i="2"/>
  <c r="F28" i="2"/>
  <c r="E28" i="2"/>
  <c r="D28" i="2"/>
  <c r="B28" i="2"/>
  <c r="F14" i="2"/>
  <c r="F15" i="2" s="1"/>
  <c r="E14" i="2"/>
  <c r="E15" i="2" s="1"/>
  <c r="D14" i="2"/>
  <c r="E45" i="3" l="1"/>
  <c r="E48" i="3" s="1"/>
  <c r="F29" i="2"/>
  <c r="F35" i="2" s="1"/>
  <c r="F40" i="2" s="1"/>
  <c r="F30" i="3"/>
  <c r="F45" i="3" s="1"/>
  <c r="F48" i="3" s="1"/>
  <c r="E29" i="2"/>
  <c r="E35" i="2" s="1"/>
  <c r="E40" i="2" s="1"/>
  <c r="E49" i="3"/>
  <c r="B30" i="3"/>
  <c r="B45" i="3" s="1"/>
  <c r="B15" i="2"/>
  <c r="B29" i="2" s="1"/>
  <c r="C30" i="3"/>
  <c r="C15" i="2"/>
  <c r="C29" i="2" s="1"/>
  <c r="C35" i="2" s="1"/>
  <c r="D30" i="3"/>
  <c r="D15" i="2"/>
  <c r="D29" i="2" s="1"/>
  <c r="E49" i="1"/>
  <c r="B49" i="1"/>
  <c r="B52" i="1" s="1"/>
  <c r="C52" i="1"/>
  <c r="D49" i="1"/>
  <c r="D52" i="1" s="1"/>
  <c r="B39" i="1"/>
  <c r="B41" i="1" s="1"/>
  <c r="C39" i="1"/>
  <c r="C41" i="1" s="1"/>
  <c r="D39" i="1"/>
  <c r="D41" i="1" s="1"/>
  <c r="B23" i="1"/>
  <c r="C23" i="1"/>
  <c r="D23" i="1"/>
  <c r="E23" i="1"/>
  <c r="B14" i="1"/>
  <c r="D14" i="1"/>
  <c r="E14" i="1"/>
  <c r="B10" i="1"/>
  <c r="C10" i="1"/>
  <c r="D10" i="1"/>
  <c r="E10" i="1"/>
  <c r="F49" i="1"/>
  <c r="F52" i="1" s="1"/>
  <c r="B27" i="1" l="1"/>
  <c r="E52" i="1"/>
  <c r="E50" i="1"/>
  <c r="C27" i="1"/>
  <c r="E7" i="4"/>
  <c r="F7" i="4"/>
  <c r="B50" i="1"/>
  <c r="D27" i="1"/>
  <c r="E27" i="1"/>
  <c r="E9" i="4" s="1"/>
  <c r="D50" i="1"/>
  <c r="F49" i="3"/>
  <c r="C40" i="2"/>
  <c r="C7" i="4"/>
  <c r="B35" i="2"/>
  <c r="B40" i="2" s="1"/>
  <c r="B7" i="4"/>
  <c r="F41" i="2"/>
  <c r="F10" i="4"/>
  <c r="F8" i="4"/>
  <c r="D35" i="2"/>
  <c r="D40" i="2" s="1"/>
  <c r="D7" i="4"/>
  <c r="E41" i="2"/>
  <c r="E8" i="4"/>
  <c r="E10" i="4"/>
  <c r="D45" i="3"/>
  <c r="D48" i="3" s="1"/>
  <c r="D49" i="3"/>
  <c r="B48" i="3"/>
  <c r="B49" i="3"/>
  <c r="C45" i="3"/>
  <c r="C48" i="3" s="1"/>
  <c r="C49" i="3"/>
  <c r="C50" i="1"/>
  <c r="D41" i="2" l="1"/>
  <c r="D8" i="4"/>
  <c r="D9" i="4"/>
  <c r="D10" i="4"/>
  <c r="C41" i="2"/>
  <c r="C9" i="4"/>
  <c r="C10" i="4"/>
  <c r="C8" i="4"/>
  <c r="B41" i="2"/>
  <c r="B10" i="4"/>
  <c r="B8" i="4"/>
  <c r="B9" i="4"/>
  <c r="F39" i="1"/>
  <c r="F41" i="1" s="1"/>
  <c r="F50" i="1" s="1"/>
  <c r="F23" i="1"/>
  <c r="F14" i="1"/>
  <c r="F10" i="1"/>
  <c r="F27" i="1" s="1"/>
  <c r="F9" i="4" l="1"/>
</calcChain>
</file>

<file path=xl/sharedStrings.xml><?xml version="1.0" encoding="utf-8"?>
<sst xmlns="http://schemas.openxmlformats.org/spreadsheetml/2006/main" count="154" uniqueCount="125">
  <si>
    <t>In hand</t>
  </si>
  <si>
    <t>Bal.with Bnagladesh Bank &amp; its agent bank</t>
  </si>
  <si>
    <t>In bangladesh</t>
  </si>
  <si>
    <t>Outside banglades</t>
  </si>
  <si>
    <t>Government</t>
  </si>
  <si>
    <t>Others</t>
  </si>
  <si>
    <t>Loans , cash creidts ,overdrafts etc</t>
  </si>
  <si>
    <t>Bills purcahsed &amp; discounted</t>
  </si>
  <si>
    <t>Other asests</t>
  </si>
  <si>
    <t>Current accounts &amp; other acccounts etc</t>
  </si>
  <si>
    <t>Bills payable</t>
  </si>
  <si>
    <t>Saving bank dpeosits</t>
  </si>
  <si>
    <t>Fixed deposits</t>
  </si>
  <si>
    <t>Bearer cert. of deposit</t>
  </si>
  <si>
    <t>Other deposits</t>
  </si>
  <si>
    <t>Paid up capital</t>
  </si>
  <si>
    <t>Statutory reserve</t>
  </si>
  <si>
    <t>Retained earning</t>
  </si>
  <si>
    <t>Interst income</t>
  </si>
  <si>
    <t>Interest paid on deposit, borrowing etc</t>
  </si>
  <si>
    <t>Investmnet income</t>
  </si>
  <si>
    <t>Commission ,exchange &amp; brokerage</t>
  </si>
  <si>
    <t>Other opeating income</t>
  </si>
  <si>
    <t>Salaries and allowances</t>
  </si>
  <si>
    <t>Rent ,taxes ,insurance ,electricity etc</t>
  </si>
  <si>
    <t>Legal expenses</t>
  </si>
  <si>
    <t>Postage,stamps ,telecommunication etc</t>
  </si>
  <si>
    <t>Stationery ,printing ,advertisemetn etc</t>
  </si>
  <si>
    <t>Managing directors slaary &amp; fees</t>
  </si>
  <si>
    <t>Directors feees &amp; expenses</t>
  </si>
  <si>
    <t>Auditors feees</t>
  </si>
  <si>
    <t>Charges on loan losses</t>
  </si>
  <si>
    <t>Deprecialtin &amp; repairs to assets</t>
  </si>
  <si>
    <t>Other expenses</t>
  </si>
  <si>
    <t>Loans, advances &amp; leases</t>
  </si>
  <si>
    <t xml:space="preserve">Diminution in value of invetments </t>
  </si>
  <si>
    <t>Current</t>
  </si>
  <si>
    <t xml:space="preserve">Deffered </t>
  </si>
  <si>
    <t>Interest receipts in cash</t>
  </si>
  <si>
    <t>Interst payments</t>
  </si>
  <si>
    <t>dividend receipts</t>
  </si>
  <si>
    <t>Fees &amp; commission receipts in cash</t>
  </si>
  <si>
    <t xml:space="preserve">Recoveries on loans previously </t>
  </si>
  <si>
    <t>Cash payments to emplyees</t>
  </si>
  <si>
    <t>Cah payments to supplies</t>
  </si>
  <si>
    <t>inocme taxes paid</t>
  </si>
  <si>
    <t>Receipts from other operaitng acitiivtes</t>
  </si>
  <si>
    <t>Payments for other operaitng actiivites</t>
  </si>
  <si>
    <t>Statutory deposits</t>
  </si>
  <si>
    <t>Purchase /sale of trading securities</t>
  </si>
  <si>
    <t>Loans,advances &amp;  leases to the client</t>
  </si>
  <si>
    <t>Term depsoits</t>
  </si>
  <si>
    <t>Trading liabiliites</t>
  </si>
  <si>
    <t>Other liabiliites</t>
  </si>
  <si>
    <t>Proceeds from sale of securities</t>
  </si>
  <si>
    <t>Payments for purcahse of security</t>
  </si>
  <si>
    <t>Purchase/sale of property , plant &amp; equipment</t>
  </si>
  <si>
    <t>Purchase /sale of subsidiary</t>
  </si>
  <si>
    <t>Payments fro redemption of laon capital &amp; debt secuirites</t>
  </si>
  <si>
    <t>Receipts from ordinary shares</t>
  </si>
  <si>
    <t>Loans from banks</t>
  </si>
  <si>
    <t>Dividend paid</t>
  </si>
  <si>
    <t>Deposit from customer</t>
  </si>
  <si>
    <t>Receipts from issue of right shares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</si>
  <si>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</si>
  <si>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</si>
  <si>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</si>
  <si>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</si>
  <si>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</si>
  <si>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</si>
  <si>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</si>
  <si>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National Housing Finance and Investments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</si>
  <si>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</si>
  <si>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</si>
  <si>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</si>
  <si>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</si>
  <si>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</si>
  <si>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</si>
  <si>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</si>
  <si>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</si>
  <si>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</si>
  <si>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</si>
  <si>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</si>
  <si>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</si>
  <si>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</si>
  <si>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</si>
  <si>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</si>
  <si>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</si>
  <si>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</si>
  <si>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</si>
  <si>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</si>
  <si>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</si>
  <si>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</si>
  <si>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</si>
  <si>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</si>
  <si>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</si>
  <si>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</si>
  <si>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</si>
  <si>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</si>
  <si>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</si>
  <si>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</si>
  <si>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</si>
  <si>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</si>
  <si>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</si>
  <si>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</si>
  <si>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</si>
  <si>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</si>
  <si>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</si>
  <si>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</si>
  <si>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</si>
  <si>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</si>
  <si>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</si>
  <si>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</si>
  <si>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</si>
  <si>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</si>
  <si>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As at Quarter end</t>
  </si>
  <si>
    <t>Quarter 4</t>
  </si>
  <si>
    <t>Quarter 5</t>
  </si>
  <si>
    <t>Balance Sheet</t>
  </si>
  <si>
    <t>Income Statement</t>
  </si>
  <si>
    <t>Cash Flow Statement</t>
  </si>
  <si>
    <t>Share Premium</t>
  </si>
  <si>
    <t>General Reserve</t>
  </si>
  <si>
    <t>Revaluation Reserve</t>
  </si>
  <si>
    <t>Increase/(decrease) of 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</si>
</sst>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2" borderId="0" xfId="0" applyFont="1" applyFill="1"/>
    <xf numFmtId="164" fontId="0" fillId="0" borderId="0" xfId="1" applyNumberFormat="1" applyFont="1"/>
    <xf numFmtId="164" fontId="3" fillId="2" borderId="0" xfId="1" applyNumberFormat="1" applyFont="1" applyFill="1"/>
    <xf numFmtId="164" fontId="1" fillId="0" borderId="0" xfId="1" applyNumberFormat="1" applyFont="1"/>
    <xf numFmtId="0" fontId="1" fillId="0" borderId="0" xfId="0" applyFont="1" applyAlignment="1">
      <alignment wrapText="1"/>
    </xf>
    <xf numFmtId="43" fontId="0" fillId="0" borderId="0" xfId="1" applyNumberFormat="1" applyFont="1"/>
    <xf numFmtId="2" fontId="1" fillId="0" borderId="0" xfId="0" applyNumberFormat="1" applyFont="1"/>
    <xf numFmtId="10" fontId="0" fillId="0" borderId="0" xfId="2" applyNumberFormat="1" applyFont="1"/>
    <xf numFmtId="0" fontId="3" fillId="0" borderId="0" xfId="0" applyFont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0" fontId="1" fillId="0" borderId="1" xfId="0" applyFont="1" applyBorder="1"/>
    <xf numFmtId="0" fontId="4" fillId="0" borderId="0" xfId="0" applyFont="1" applyBorder="1"/>
    <xf numFmtId="0" fontId="1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3" fontId="0" fillId="0" borderId="0" xfId="0" applyNumberFormat="1"/>
    <xf numFmtId="164" fontId="1" fillId="0" borderId="0" xfId="1" applyNumberFormat="1" applyFont="1" applyFill="1"/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I4" sqref="I4:I6"/>
    </sheetView>
  </sheetViews>
  <sheetFormatPr defaultRowHeight="15" x14ac:dyDescent="0.25"/>
  <cols>
    <col min="1" max="1" width="55.5703125" bestFit="1" customWidth="1"/>
    <col min="2" max="4" width="15.28515625" bestFit="1" customWidth="1"/>
    <col min="5" max="5" width="17" customWidth="1"/>
    <col min="6" max="6" width="17.7109375" customWidth="1"/>
    <col min="7" max="7" width="15" customWidth="1"/>
    <col min="8" max="8" width="14.85546875" customWidth="1"/>
    <col min="9" max="9" width="9.7109375" bestFit="1" customWidth="1"/>
  </cols>
  <sheetData>
    <row r="1" spans="1:9" x14ac:dyDescent="0.25">
      <c r="A1" s="1" t="s">
        <v>71</v>
      </c>
    </row>
    <row r="2" spans="1:9" x14ac:dyDescent="0.25">
      <c r="A2" s="1" t="s">
        <v>118</v>
      </c>
    </row>
    <row r="3" spans="1:9" x14ac:dyDescent="0.25">
      <c r="A3" t="s">
        <v>115</v>
      </c>
    </row>
    <row r="4" spans="1:9" ht="18.75" x14ac:dyDescent="0.3">
      <c r="A4" s="23"/>
      <c r="B4" s="26" t="s">
        <v>69</v>
      </c>
      <c r="C4" s="26" t="s">
        <v>68</v>
      </c>
      <c r="D4" s="26" t="s">
        <v>70</v>
      </c>
      <c r="E4" s="26" t="s">
        <v>69</v>
      </c>
      <c r="F4" s="26" t="s">
        <v>68</v>
      </c>
      <c r="G4" s="26" t="s">
        <v>70</v>
      </c>
      <c r="H4" s="26" t="s">
        <v>69</v>
      </c>
      <c r="I4" s="26"/>
    </row>
    <row r="5" spans="1:9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43738</v>
      </c>
      <c r="I5" s="30"/>
    </row>
    <row r="6" spans="1:9" x14ac:dyDescent="0.25">
      <c r="A6" s="22" t="s">
        <v>98</v>
      </c>
      <c r="B6" s="3"/>
      <c r="C6" s="3"/>
      <c r="D6" s="3"/>
      <c r="E6" s="3"/>
      <c r="F6" s="3"/>
    </row>
    <row r="7" spans="1:9" x14ac:dyDescent="0.25">
      <c r="A7" s="14" t="s">
        <v>99</v>
      </c>
      <c r="B7" s="3"/>
      <c r="C7" s="3"/>
      <c r="D7" s="3"/>
      <c r="E7" s="3"/>
      <c r="F7" s="3"/>
    </row>
    <row r="8" spans="1:9" x14ac:dyDescent="0.25">
      <c r="A8" t="s">
        <v>0</v>
      </c>
      <c r="B8" s="3">
        <v>88479</v>
      </c>
      <c r="C8" s="3">
        <v>78969</v>
      </c>
      <c r="D8" s="3">
        <v>81168</v>
      </c>
      <c r="E8" s="3">
        <v>70768</v>
      </c>
      <c r="F8" s="3">
        <v>68923</v>
      </c>
      <c r="G8" s="3">
        <v>60810</v>
      </c>
      <c r="H8" s="28">
        <v>139327</v>
      </c>
    </row>
    <row r="9" spans="1:9" x14ac:dyDescent="0.25">
      <c r="A9" t="s">
        <v>1</v>
      </c>
      <c r="B9" s="3">
        <v>158088440</v>
      </c>
      <c r="C9" s="3">
        <v>198850547</v>
      </c>
      <c r="D9" s="3">
        <v>202885890</v>
      </c>
      <c r="E9" s="3">
        <v>188008630</v>
      </c>
      <c r="F9" s="3">
        <v>191325424</v>
      </c>
      <c r="G9" s="3">
        <v>233770629</v>
      </c>
      <c r="H9" s="28">
        <v>226280602</v>
      </c>
    </row>
    <row r="10" spans="1:9" x14ac:dyDescent="0.25">
      <c r="B10" s="5">
        <f t="shared" ref="B10:E10" si="0">SUM(B8:B9)</f>
        <v>158176919</v>
      </c>
      <c r="C10" s="5">
        <f t="shared" si="0"/>
        <v>198929516</v>
      </c>
      <c r="D10" s="5">
        <f t="shared" si="0"/>
        <v>202967058</v>
      </c>
      <c r="E10" s="5">
        <f t="shared" si="0"/>
        <v>188079398</v>
      </c>
      <c r="F10" s="5">
        <f>SUM(F8:F9)</f>
        <v>191394347</v>
      </c>
      <c r="G10" s="5">
        <f t="shared" ref="G10:H10" si="1">SUM(G8:G9)</f>
        <v>233831439</v>
      </c>
      <c r="H10" s="5">
        <f t="shared" si="1"/>
        <v>226419929</v>
      </c>
    </row>
    <row r="11" spans="1:9" x14ac:dyDescent="0.25">
      <c r="A11" s="16" t="s">
        <v>100</v>
      </c>
      <c r="B11" s="3"/>
      <c r="C11" s="3"/>
      <c r="D11" s="3"/>
      <c r="E11" s="3"/>
      <c r="F11" s="3"/>
    </row>
    <row r="12" spans="1:9" x14ac:dyDescent="0.25">
      <c r="A12" t="s">
        <v>2</v>
      </c>
      <c r="B12" s="3">
        <v>2524568560</v>
      </c>
      <c r="C12" s="3">
        <v>4461480849</v>
      </c>
      <c r="D12" s="3">
        <v>6943014729</v>
      </c>
      <c r="E12" s="3">
        <v>7085288552</v>
      </c>
      <c r="F12" s="3">
        <v>6062968431</v>
      </c>
      <c r="G12" s="3">
        <v>6361384609</v>
      </c>
      <c r="H12" s="28">
        <v>5251431587</v>
      </c>
    </row>
    <row r="13" spans="1:9" x14ac:dyDescent="0.25">
      <c r="A13" t="s">
        <v>3</v>
      </c>
      <c r="B13" s="3"/>
      <c r="C13" s="3">
        <v>0</v>
      </c>
      <c r="D13" s="3">
        <v>0</v>
      </c>
      <c r="E13" s="3">
        <v>0</v>
      </c>
      <c r="F13" s="3">
        <v>0</v>
      </c>
    </row>
    <row r="14" spans="1:9" x14ac:dyDescent="0.25">
      <c r="B14" s="5">
        <f t="shared" ref="B14:E14" si="2">SUM(B12:B13)</f>
        <v>2524568560</v>
      </c>
      <c r="C14" s="5">
        <f t="shared" si="2"/>
        <v>4461480849</v>
      </c>
      <c r="D14" s="5">
        <f t="shared" si="2"/>
        <v>6943014729</v>
      </c>
      <c r="E14" s="5">
        <f t="shared" si="2"/>
        <v>7085288552</v>
      </c>
      <c r="F14" s="5">
        <f>SUM(F12:F13)</f>
        <v>6062968431</v>
      </c>
      <c r="G14" s="5">
        <f t="shared" ref="G14:H14" si="3">SUM(G12:G13)</f>
        <v>6361384609</v>
      </c>
      <c r="H14" s="5">
        <f t="shared" si="3"/>
        <v>5251431587</v>
      </c>
    </row>
    <row r="15" spans="1:9" x14ac:dyDescent="0.25">
      <c r="A15" s="20" t="s">
        <v>101</v>
      </c>
      <c r="B15" s="3"/>
      <c r="C15" s="3"/>
      <c r="D15" s="3">
        <v>0</v>
      </c>
      <c r="E15" s="3"/>
      <c r="F15" s="3"/>
    </row>
    <row r="16" spans="1:9" x14ac:dyDescent="0.25">
      <c r="A16" s="20" t="s">
        <v>102</v>
      </c>
      <c r="B16" s="3"/>
      <c r="C16" s="3"/>
      <c r="D16" s="3"/>
      <c r="E16" s="3"/>
      <c r="F16" s="3"/>
    </row>
    <row r="17" spans="1:8" x14ac:dyDescent="0.25">
      <c r="A17" t="s">
        <v>4</v>
      </c>
      <c r="B17" s="3"/>
      <c r="C17" s="3">
        <v>0</v>
      </c>
      <c r="D17" s="3">
        <v>0</v>
      </c>
      <c r="E17" s="3">
        <v>0</v>
      </c>
      <c r="F17" s="3">
        <v>0</v>
      </c>
    </row>
    <row r="18" spans="1:8" x14ac:dyDescent="0.25">
      <c r="A18" t="s">
        <v>5</v>
      </c>
      <c r="B18" s="3">
        <v>105262016</v>
      </c>
      <c r="C18" s="3">
        <v>115877704</v>
      </c>
      <c r="D18" s="3">
        <v>122249804</v>
      </c>
      <c r="E18" s="3">
        <v>127117425</v>
      </c>
      <c r="F18" s="3">
        <v>129439328</v>
      </c>
      <c r="G18" s="3">
        <v>122414616</v>
      </c>
      <c r="H18" s="28">
        <v>122635478</v>
      </c>
    </row>
    <row r="19" spans="1:8" x14ac:dyDescent="0.25">
      <c r="B19" s="5">
        <f t="shared" ref="B19:C19" si="4">SUM(B17:B18)</f>
        <v>105262016</v>
      </c>
      <c r="C19" s="5">
        <f t="shared" si="4"/>
        <v>115877704</v>
      </c>
      <c r="D19" s="5">
        <f>SUM(D17:D18)</f>
        <v>122249804</v>
      </c>
      <c r="E19" s="5">
        <f t="shared" ref="E19:H19" si="5">SUM(E17:E18)</f>
        <v>127117425</v>
      </c>
      <c r="F19" s="5">
        <f t="shared" si="5"/>
        <v>129439328</v>
      </c>
      <c r="G19" s="5">
        <f t="shared" si="5"/>
        <v>122414616</v>
      </c>
      <c r="H19" s="5">
        <f t="shared" si="5"/>
        <v>122635478</v>
      </c>
    </row>
    <row r="20" spans="1:8" x14ac:dyDescent="0.25">
      <c r="A20" s="20" t="s">
        <v>103</v>
      </c>
      <c r="B20" s="3"/>
      <c r="C20" s="3"/>
      <c r="D20" s="3"/>
      <c r="E20" s="3"/>
      <c r="F20" s="3"/>
    </row>
    <row r="21" spans="1:8" x14ac:dyDescent="0.25">
      <c r="A21" t="s">
        <v>6</v>
      </c>
      <c r="B21" s="3">
        <v>9426874887</v>
      </c>
      <c r="C21" s="3">
        <v>9752939584</v>
      </c>
      <c r="D21" s="3">
        <v>11157117418</v>
      </c>
      <c r="E21" s="3">
        <v>11727229009</v>
      </c>
      <c r="F21" s="3">
        <v>12195416684</v>
      </c>
      <c r="G21" s="3">
        <v>12754651328</v>
      </c>
      <c r="H21" s="28">
        <v>13180518811</v>
      </c>
    </row>
    <row r="22" spans="1:8" x14ac:dyDescent="0.25">
      <c r="A22" t="s">
        <v>7</v>
      </c>
      <c r="B22" s="3"/>
      <c r="C22" s="3">
        <v>0</v>
      </c>
      <c r="D22" s="3">
        <v>0</v>
      </c>
      <c r="E22" s="3">
        <v>0</v>
      </c>
      <c r="F22" s="3">
        <v>0</v>
      </c>
    </row>
    <row r="23" spans="1:8" x14ac:dyDescent="0.25">
      <c r="B23" s="5">
        <f t="shared" ref="B23:E23" si="6">SUM(B21:B22)</f>
        <v>9426874887</v>
      </c>
      <c r="C23" s="5">
        <f t="shared" si="6"/>
        <v>9752939584</v>
      </c>
      <c r="D23" s="5">
        <f t="shared" si="6"/>
        <v>11157117418</v>
      </c>
      <c r="E23" s="5">
        <f t="shared" si="6"/>
        <v>11727229009</v>
      </c>
      <c r="F23" s="5">
        <f>SUM(F21:F22)</f>
        <v>12195416684</v>
      </c>
      <c r="G23" s="5">
        <f t="shared" ref="G23:H23" si="7">SUM(G21:G22)</f>
        <v>12754651328</v>
      </c>
      <c r="H23" s="5">
        <f t="shared" si="7"/>
        <v>13180518811</v>
      </c>
    </row>
    <row r="24" spans="1:8" x14ac:dyDescent="0.25">
      <c r="A24" s="14" t="s">
        <v>104</v>
      </c>
      <c r="B24" s="3">
        <v>230952261</v>
      </c>
      <c r="C24" s="3">
        <v>236279605</v>
      </c>
      <c r="D24" s="3">
        <v>231798499</v>
      </c>
      <c r="E24" s="3">
        <v>229608296</v>
      </c>
      <c r="F24" s="3">
        <v>229653092</v>
      </c>
      <c r="G24" s="3">
        <v>311951422</v>
      </c>
      <c r="H24" s="28">
        <v>311461125</v>
      </c>
    </row>
    <row r="25" spans="1:8" x14ac:dyDescent="0.25">
      <c r="A25" s="14" t="s">
        <v>105</v>
      </c>
      <c r="B25" s="3">
        <v>583904514</v>
      </c>
      <c r="C25" s="3">
        <v>641390279</v>
      </c>
      <c r="D25" s="3">
        <v>629565730</v>
      </c>
      <c r="E25" s="3">
        <v>611312357</v>
      </c>
      <c r="F25" s="3">
        <v>570163377</v>
      </c>
      <c r="G25" s="3">
        <v>568381218</v>
      </c>
      <c r="H25" s="28">
        <v>625101984</v>
      </c>
    </row>
    <row r="26" spans="1:8" x14ac:dyDescent="0.25">
      <c r="A26" s="14" t="s">
        <v>106</v>
      </c>
      <c r="B26" s="3"/>
      <c r="C26" s="3">
        <v>0</v>
      </c>
      <c r="D26" s="3">
        <v>0</v>
      </c>
      <c r="E26" s="3">
        <v>0</v>
      </c>
      <c r="F26" s="3">
        <v>0</v>
      </c>
    </row>
    <row r="27" spans="1:8" x14ac:dyDescent="0.25">
      <c r="A27" s="1"/>
      <c r="B27" s="5">
        <f>B10+B14+B19+B23+B24+B25+1</f>
        <v>13029739158</v>
      </c>
      <c r="C27" s="5">
        <f>(C10+C14+C19+C23+C24+C25)+1</f>
        <v>15406897538</v>
      </c>
      <c r="D27" s="5">
        <f>(D10+D14+D19+D23+D24+D25)</f>
        <v>19286713238</v>
      </c>
      <c r="E27" s="5">
        <f>(E10+E14+E19+E23+E24+E25)</f>
        <v>19968635037</v>
      </c>
      <c r="F27" s="5">
        <f>(F10+F14+F19+F23+F24+F25)-1</f>
        <v>19379035258</v>
      </c>
      <c r="G27" s="5">
        <f>(G10+G14+G19+G23+G24+G25)</f>
        <v>20352614632</v>
      </c>
      <c r="H27" s="5">
        <f t="shared" ref="H27" si="8">(H10+H14+H19+H23+H24+H25)-1</f>
        <v>19717568913</v>
      </c>
    </row>
    <row r="28" spans="1:8" x14ac:dyDescent="0.25">
      <c r="B28" s="3"/>
      <c r="C28" s="3"/>
      <c r="D28" s="3"/>
      <c r="E28" s="3"/>
      <c r="F28" s="3"/>
    </row>
    <row r="29" spans="1:8" x14ac:dyDescent="0.25">
      <c r="A29" s="22" t="s">
        <v>107</v>
      </c>
      <c r="B29" s="3"/>
      <c r="C29" s="3"/>
      <c r="D29" s="3"/>
      <c r="E29" s="3"/>
      <c r="F29" s="3"/>
    </row>
    <row r="30" spans="1:8" x14ac:dyDescent="0.25">
      <c r="A30" s="20" t="s">
        <v>108</v>
      </c>
      <c r="B30" s="3"/>
      <c r="C30" s="3"/>
      <c r="D30" s="3"/>
      <c r="E30" s="3"/>
      <c r="F30" s="3"/>
    </row>
    <row r="31" spans="1:8" x14ac:dyDescent="0.25">
      <c r="A31" s="20" t="s">
        <v>109</v>
      </c>
      <c r="B31" s="3">
        <v>1482812159</v>
      </c>
      <c r="C31" s="3">
        <v>1511551785</v>
      </c>
      <c r="D31" s="3">
        <v>2082414788</v>
      </c>
      <c r="E31" s="3">
        <v>1784066160</v>
      </c>
      <c r="F31" s="3">
        <v>1390325034</v>
      </c>
      <c r="G31" s="3">
        <v>1287623972</v>
      </c>
      <c r="H31" s="28">
        <v>1896928368</v>
      </c>
    </row>
    <row r="32" spans="1:8" x14ac:dyDescent="0.25">
      <c r="A32" s="20" t="s">
        <v>110</v>
      </c>
      <c r="B32" s="3"/>
      <c r="C32" s="3"/>
      <c r="D32" s="3">
        <v>0</v>
      </c>
      <c r="E32" s="3"/>
      <c r="F32" s="3"/>
    </row>
    <row r="33" spans="1:8" x14ac:dyDescent="0.25">
      <c r="A33" t="s">
        <v>9</v>
      </c>
      <c r="B33" s="3"/>
      <c r="C33" s="3"/>
      <c r="D33" s="3"/>
      <c r="E33" s="3"/>
      <c r="F33" s="3"/>
    </row>
    <row r="34" spans="1:8" x14ac:dyDescent="0.25">
      <c r="A34" t="s">
        <v>10</v>
      </c>
      <c r="B34" s="3"/>
      <c r="C34" s="3"/>
      <c r="D34" s="3"/>
      <c r="E34" s="3"/>
      <c r="F34" s="3"/>
    </row>
    <row r="35" spans="1:8" x14ac:dyDescent="0.25">
      <c r="A35" t="s">
        <v>11</v>
      </c>
      <c r="B35" s="3"/>
      <c r="C35" s="3"/>
      <c r="D35" s="3">
        <v>6920000000</v>
      </c>
      <c r="E35" s="3">
        <v>8140000000</v>
      </c>
      <c r="F35" s="3">
        <v>7530000000</v>
      </c>
      <c r="G35" s="3">
        <v>7110000000</v>
      </c>
      <c r="H35" s="28">
        <v>4750000000</v>
      </c>
    </row>
    <row r="36" spans="1:8" x14ac:dyDescent="0.25">
      <c r="A36" t="s">
        <v>12</v>
      </c>
      <c r="B36" s="3">
        <v>8882075018</v>
      </c>
      <c r="C36" s="3">
        <v>11085255863</v>
      </c>
      <c r="D36" s="3">
        <v>7275366371</v>
      </c>
      <c r="E36" s="3">
        <v>7191690004</v>
      </c>
      <c r="F36" s="3">
        <v>7579510559</v>
      </c>
      <c r="G36" s="3">
        <v>8719320922</v>
      </c>
      <c r="H36" s="3">
        <v>9776955290</v>
      </c>
    </row>
    <row r="37" spans="1:8" x14ac:dyDescent="0.25">
      <c r="A37" t="s">
        <v>13</v>
      </c>
      <c r="B37" s="3"/>
      <c r="C37" s="3"/>
      <c r="D37" s="3"/>
      <c r="E37" s="3"/>
      <c r="F37" s="3"/>
    </row>
    <row r="38" spans="1:8" x14ac:dyDescent="0.25">
      <c r="A38" t="s">
        <v>14</v>
      </c>
      <c r="B38" s="3">
        <v>14538934</v>
      </c>
      <c r="C38" s="3">
        <v>14402739</v>
      </c>
      <c r="D38" s="3">
        <v>13153427</v>
      </c>
      <c r="E38" s="3">
        <v>13094267</v>
      </c>
      <c r="F38" s="3">
        <v>13094267</v>
      </c>
      <c r="G38" s="3">
        <v>11856289</v>
      </c>
      <c r="H38" s="28">
        <v>11743161</v>
      </c>
    </row>
    <row r="39" spans="1:8" x14ac:dyDescent="0.25">
      <c r="B39" s="5">
        <f t="shared" ref="B39:D39" si="9">SUM(B33:B38)</f>
        <v>8896613952</v>
      </c>
      <c r="C39" s="5">
        <f t="shared" si="9"/>
        <v>11099658602</v>
      </c>
      <c r="D39" s="5">
        <f t="shared" si="9"/>
        <v>14208519798</v>
      </c>
      <c r="E39" s="5">
        <f>SUM(E33:E38)</f>
        <v>15344784271</v>
      </c>
      <c r="F39" s="5">
        <f>SUM(F33:F38)</f>
        <v>15122604826</v>
      </c>
      <c r="G39" s="5">
        <f t="shared" ref="G39:H39" si="10">SUM(G33:G38)</f>
        <v>15841177211</v>
      </c>
      <c r="H39" s="5">
        <f t="shared" si="10"/>
        <v>14538698451</v>
      </c>
    </row>
    <row r="40" spans="1:8" x14ac:dyDescent="0.25">
      <c r="A40" s="20" t="s">
        <v>111</v>
      </c>
      <c r="B40" s="3">
        <v>1071165916</v>
      </c>
      <c r="C40" s="3">
        <v>1172336325</v>
      </c>
      <c r="D40" s="3">
        <v>1244409598</v>
      </c>
      <c r="E40" s="3">
        <v>1223567275</v>
      </c>
      <c r="F40" s="3">
        <v>1201752316</v>
      </c>
      <c r="G40" s="3">
        <v>1388169125</v>
      </c>
      <c r="H40" s="28">
        <v>1468066697</v>
      </c>
    </row>
    <row r="41" spans="1:8" x14ac:dyDescent="0.25">
      <c r="A41" s="1"/>
      <c r="B41" s="5">
        <f>B31+B39+B40</f>
        <v>11450592027</v>
      </c>
      <c r="C41" s="5">
        <f t="shared" ref="C41:D41" si="11">C31+C39+C40</f>
        <v>13783546712</v>
      </c>
      <c r="D41" s="5">
        <f t="shared" si="11"/>
        <v>17535344184</v>
      </c>
      <c r="E41" s="5">
        <f>E31+E39+E40</f>
        <v>18352417706</v>
      </c>
      <c r="F41" s="5">
        <f>F31+F39+F40</f>
        <v>17714682176</v>
      </c>
      <c r="G41" s="5">
        <f t="shared" ref="G41:H41" si="12">G31+G39+G40</f>
        <v>18516970308</v>
      </c>
      <c r="H41" s="5">
        <f t="shared" si="12"/>
        <v>17903693516</v>
      </c>
    </row>
    <row r="42" spans="1:8" x14ac:dyDescent="0.25">
      <c r="A42" s="20" t="s">
        <v>112</v>
      </c>
      <c r="B42" s="3"/>
      <c r="C42" s="3"/>
      <c r="D42" s="3"/>
      <c r="E42" s="3"/>
      <c r="F42" s="3"/>
    </row>
    <row r="43" spans="1:8" x14ac:dyDescent="0.25">
      <c r="A43" t="s">
        <v>15</v>
      </c>
      <c r="B43" s="3">
        <v>1063920000</v>
      </c>
      <c r="C43" s="3">
        <v>1063920000</v>
      </c>
      <c r="D43" s="3">
        <v>1063920000</v>
      </c>
      <c r="E43" s="3">
        <v>1063920000</v>
      </c>
      <c r="F43" s="3">
        <v>1063920000</v>
      </c>
      <c r="G43" s="3">
        <v>1063920000</v>
      </c>
      <c r="H43" s="28">
        <v>1170312000</v>
      </c>
    </row>
    <row r="44" spans="1:8" x14ac:dyDescent="0.25">
      <c r="A44" t="s">
        <v>121</v>
      </c>
      <c r="B44" s="3"/>
      <c r="C44" s="3"/>
      <c r="D44" s="3"/>
      <c r="E44" s="3"/>
      <c r="F44" s="3"/>
      <c r="G44" s="3"/>
      <c r="H44" s="28">
        <v>495746528</v>
      </c>
    </row>
    <row r="45" spans="1:8" x14ac:dyDescent="0.25">
      <c r="A45" t="s">
        <v>122</v>
      </c>
      <c r="B45" s="3"/>
      <c r="C45" s="3"/>
      <c r="D45" s="3"/>
      <c r="E45" s="3"/>
      <c r="F45" s="3"/>
      <c r="G45" s="3"/>
      <c r="H45" s="28">
        <v>147816869</v>
      </c>
    </row>
    <row r="46" spans="1:8" x14ac:dyDescent="0.25">
      <c r="A46" t="s">
        <v>123</v>
      </c>
      <c r="B46" s="3"/>
      <c r="C46" s="3"/>
      <c r="D46" s="3"/>
      <c r="E46" s="3"/>
      <c r="F46" s="3"/>
      <c r="G46" s="3"/>
      <c r="H46" s="28"/>
    </row>
    <row r="47" spans="1:8" x14ac:dyDescent="0.25">
      <c r="A47" t="s">
        <v>16</v>
      </c>
      <c r="B47" s="3">
        <v>387093515</v>
      </c>
      <c r="C47" s="3">
        <v>395934254</v>
      </c>
      <c r="D47" s="3">
        <v>421537900</v>
      </c>
      <c r="E47" s="3">
        <v>434936515</v>
      </c>
      <c r="F47" s="3">
        <v>444563665</v>
      </c>
      <c r="G47" s="3">
        <v>478821914</v>
      </c>
      <c r="H47" s="28"/>
    </row>
    <row r="48" spans="1:8" x14ac:dyDescent="0.25">
      <c r="A48" t="s">
        <v>17</v>
      </c>
      <c r="B48" s="3">
        <v>128133616</v>
      </c>
      <c r="C48" s="3">
        <v>163496572</v>
      </c>
      <c r="D48" s="3">
        <v>265911154</v>
      </c>
      <c r="E48" s="3">
        <v>117360816</v>
      </c>
      <c r="F48" s="3">
        <v>155869417</v>
      </c>
      <c r="G48" s="3">
        <v>292902411</v>
      </c>
      <c r="H48" s="28"/>
    </row>
    <row r="49" spans="1:8" x14ac:dyDescent="0.25">
      <c r="A49" s="1"/>
      <c r="B49" s="5">
        <f t="shared" ref="B49:D49" si="13">SUM(B43:B48)</f>
        <v>1579147131</v>
      </c>
      <c r="C49" s="5">
        <f>SUM(C43:C48)</f>
        <v>1623350826</v>
      </c>
      <c r="D49" s="5">
        <f t="shared" si="13"/>
        <v>1751369054</v>
      </c>
      <c r="E49" s="5">
        <f>SUM(E43:E48)</f>
        <v>1616217331</v>
      </c>
      <c r="F49" s="5">
        <f>SUM(F43:F48)</f>
        <v>1664353082</v>
      </c>
      <c r="G49" s="5">
        <f t="shared" ref="G49:H49" si="14">SUM(G43:G48)</f>
        <v>1835644325</v>
      </c>
      <c r="H49" s="5">
        <f t="shared" si="14"/>
        <v>1813875397</v>
      </c>
    </row>
    <row r="50" spans="1:8" x14ac:dyDescent="0.25">
      <c r="A50" s="1"/>
      <c r="B50" s="5">
        <f>(B41+B49)</f>
        <v>13029739158</v>
      </c>
      <c r="C50" s="5">
        <f t="shared" ref="C50:D50" si="15">C41+C49</f>
        <v>15406897538</v>
      </c>
      <c r="D50" s="5">
        <f t="shared" si="15"/>
        <v>19286713238</v>
      </c>
      <c r="E50" s="5">
        <f>E41+E49</f>
        <v>19968635037</v>
      </c>
      <c r="F50" s="5">
        <f>(F41+F49)</f>
        <v>19379035258</v>
      </c>
      <c r="G50" s="5">
        <f t="shared" ref="G50:H50" si="16">(G41+G49)</f>
        <v>20352614633</v>
      </c>
      <c r="H50" s="5">
        <f t="shared" si="16"/>
        <v>19717568913</v>
      </c>
    </row>
    <row r="51" spans="1:8" x14ac:dyDescent="0.25">
      <c r="B51" s="3"/>
      <c r="C51" s="3"/>
      <c r="D51" s="3"/>
      <c r="E51" s="3"/>
      <c r="F51" s="3"/>
    </row>
    <row r="52" spans="1:8" x14ac:dyDescent="0.25">
      <c r="A52" s="13" t="s">
        <v>113</v>
      </c>
      <c r="B52" s="7">
        <f>B49/(B43/10)</f>
        <v>14.842724368373561</v>
      </c>
      <c r="C52" s="7">
        <f t="shared" ref="C52:E52" si="17">C49/(C43/10)</f>
        <v>15.258203868711933</v>
      </c>
      <c r="D52" s="7">
        <f t="shared" si="17"/>
        <v>16.461473174674786</v>
      </c>
      <c r="E52" s="7">
        <f t="shared" si="17"/>
        <v>15.191154701481315</v>
      </c>
      <c r="F52" s="7">
        <f>F49/(F43/10)</f>
        <v>15.643592394164974</v>
      </c>
      <c r="G52" s="7">
        <f t="shared" ref="G52:H52" si="18">G49/(G43/10)</f>
        <v>17.253593550266938</v>
      </c>
      <c r="H52" s="7">
        <f t="shared" si="18"/>
        <v>15.499075434584965</v>
      </c>
    </row>
    <row r="53" spans="1:8" x14ac:dyDescent="0.25">
      <c r="A53" s="13" t="s">
        <v>114</v>
      </c>
      <c r="B53" s="5">
        <f>B43/10</f>
        <v>106392000</v>
      </c>
      <c r="C53" s="5">
        <f t="shared" ref="C53:H53" si="19">C43/10</f>
        <v>106392000</v>
      </c>
      <c r="D53" s="5">
        <f t="shared" si="19"/>
        <v>106392000</v>
      </c>
      <c r="E53" s="5">
        <f t="shared" si="19"/>
        <v>106392000</v>
      </c>
      <c r="F53" s="5">
        <f t="shared" si="19"/>
        <v>106392000</v>
      </c>
      <c r="G53" s="5">
        <f t="shared" si="19"/>
        <v>106392000</v>
      </c>
      <c r="H53" s="5">
        <f t="shared" si="19"/>
        <v>117031200</v>
      </c>
    </row>
    <row r="54" spans="1:8" x14ac:dyDescent="0.25">
      <c r="B54" s="3"/>
      <c r="C54" s="3"/>
      <c r="D54" s="3"/>
      <c r="E54" s="3"/>
      <c r="F54" s="3"/>
    </row>
    <row r="55" spans="1:8" x14ac:dyDescent="0.25">
      <c r="A55" s="1"/>
      <c r="B55" s="5"/>
      <c r="C55" s="5"/>
      <c r="D55" s="5"/>
      <c r="E55" s="5"/>
      <c r="F55" s="5"/>
    </row>
    <row r="56" spans="1:8" x14ac:dyDescent="0.25">
      <c r="B56" s="3"/>
      <c r="C56" s="3"/>
      <c r="D56" s="3"/>
      <c r="E56" s="3"/>
      <c r="F56" s="3"/>
    </row>
    <row r="57" spans="1:8" x14ac:dyDescent="0.25">
      <c r="B57" s="3"/>
      <c r="C57" s="3"/>
      <c r="D57" s="3"/>
      <c r="E57" s="3"/>
      <c r="F57" s="3"/>
    </row>
    <row r="58" spans="1:8" x14ac:dyDescent="0.25">
      <c r="B58" s="3"/>
      <c r="C58" s="3"/>
      <c r="D58" s="3"/>
      <c r="E58" s="3"/>
      <c r="F58" s="3"/>
    </row>
    <row r="59" spans="1:8" x14ac:dyDescent="0.25">
      <c r="B59" s="5"/>
      <c r="C59" s="5"/>
      <c r="D59" s="5"/>
      <c r="E59" s="5"/>
      <c r="F59" s="5"/>
    </row>
    <row r="60" spans="1:8" x14ac:dyDescent="0.25">
      <c r="A60" s="1"/>
      <c r="B60" s="5"/>
      <c r="C60" s="5"/>
      <c r="D60" s="5"/>
      <c r="E60" s="5"/>
      <c r="F60" s="5"/>
    </row>
    <row r="61" spans="1:8" x14ac:dyDescent="0.25">
      <c r="B61" s="3"/>
      <c r="C61" s="3"/>
      <c r="D61" s="3"/>
      <c r="E61" s="3"/>
      <c r="F61" s="3"/>
    </row>
    <row r="62" spans="1:8" x14ac:dyDescent="0.25">
      <c r="B62" s="3"/>
      <c r="C62" s="3"/>
      <c r="D62" s="3"/>
      <c r="E62" s="3"/>
      <c r="F62" s="3"/>
    </row>
    <row r="63" spans="1:8" x14ac:dyDescent="0.25">
      <c r="B63" s="3"/>
      <c r="C63" s="3"/>
      <c r="D63" s="3"/>
      <c r="E63" s="3"/>
      <c r="F63" s="3"/>
    </row>
    <row r="64" spans="1:8" x14ac:dyDescent="0.25">
      <c r="B64" s="3"/>
      <c r="C64" s="3"/>
      <c r="D64" s="3"/>
      <c r="E64" s="3"/>
      <c r="F64" s="3"/>
    </row>
    <row r="65" spans="1:7" x14ac:dyDescent="0.25">
      <c r="B65" s="3"/>
      <c r="C65" s="3"/>
      <c r="D65" s="3"/>
      <c r="E65" s="3"/>
      <c r="F65" s="3"/>
    </row>
    <row r="66" spans="1:7" x14ac:dyDescent="0.25">
      <c r="B66" s="3"/>
      <c r="C66" s="3"/>
      <c r="D66" s="3"/>
      <c r="E66" s="3"/>
      <c r="F66" s="3"/>
    </row>
    <row r="67" spans="1:7" x14ac:dyDescent="0.25">
      <c r="B67" s="3"/>
      <c r="C67" s="3"/>
      <c r="D67" s="3"/>
      <c r="E67" s="3"/>
      <c r="F67" s="3"/>
    </row>
    <row r="68" spans="1:7" x14ac:dyDescent="0.25">
      <c r="B68" s="3"/>
      <c r="C68" s="3"/>
      <c r="D68" s="3"/>
      <c r="E68" s="3"/>
      <c r="F68" s="3"/>
    </row>
    <row r="69" spans="1:7" x14ac:dyDescent="0.25">
      <c r="B69" s="3"/>
      <c r="C69" s="3"/>
      <c r="D69" s="3"/>
      <c r="E69" s="3"/>
      <c r="F69" s="3"/>
    </row>
    <row r="70" spans="1:7" x14ac:dyDescent="0.25">
      <c r="B70" s="3"/>
      <c r="C70" s="3"/>
      <c r="D70" s="3"/>
      <c r="E70" s="3"/>
      <c r="F70" s="3"/>
    </row>
    <row r="71" spans="1:7" x14ac:dyDescent="0.25">
      <c r="B71" s="3"/>
      <c r="C71" s="3"/>
      <c r="D71" s="3"/>
      <c r="E71" s="3"/>
      <c r="F71" s="3"/>
    </row>
    <row r="72" spans="1:7" x14ac:dyDescent="0.25">
      <c r="A72" s="1"/>
      <c r="B72" s="5"/>
      <c r="C72" s="5"/>
      <c r="D72" s="5"/>
      <c r="E72" s="5"/>
      <c r="F72" s="5"/>
    </row>
    <row r="73" spans="1:7" x14ac:dyDescent="0.25">
      <c r="A73" s="1"/>
      <c r="B73" s="5"/>
      <c r="C73" s="5"/>
      <c r="D73" s="5"/>
      <c r="E73" s="5"/>
      <c r="F73" s="5"/>
    </row>
    <row r="74" spans="1:7" x14ac:dyDescent="0.25">
      <c r="B74" s="3"/>
      <c r="C74" s="3"/>
      <c r="D74" s="3"/>
      <c r="E74" s="3"/>
      <c r="F74" s="3"/>
    </row>
    <row r="75" spans="1:7" x14ac:dyDescent="0.25">
      <c r="B75" s="3"/>
      <c r="C75" s="3"/>
      <c r="D75" s="3"/>
      <c r="E75" s="3"/>
      <c r="F75" s="3"/>
    </row>
    <row r="76" spans="1:7" x14ac:dyDescent="0.25">
      <c r="B76" s="3"/>
      <c r="C76" s="3"/>
      <c r="D76" s="3"/>
      <c r="E76" s="3"/>
      <c r="F76" s="3"/>
    </row>
    <row r="77" spans="1:7" x14ac:dyDescent="0.25">
      <c r="B77" s="3"/>
      <c r="C77" s="3"/>
      <c r="D77" s="3"/>
      <c r="E77" s="3"/>
      <c r="F77" s="3"/>
    </row>
    <row r="78" spans="1:7" x14ac:dyDescent="0.25">
      <c r="A78" s="1"/>
      <c r="B78" s="5"/>
      <c r="C78" s="5"/>
      <c r="D78" s="5"/>
      <c r="E78" s="5"/>
      <c r="F78" s="5"/>
    </row>
    <row r="79" spans="1:7" x14ac:dyDescent="0.25">
      <c r="B79" s="5"/>
      <c r="C79" s="5"/>
      <c r="D79" s="5"/>
      <c r="E79" s="5"/>
      <c r="F79" s="5"/>
      <c r="G79" s="3"/>
    </row>
    <row r="80" spans="1:7" x14ac:dyDescent="0.25">
      <c r="B80" s="3"/>
      <c r="C80" s="3"/>
      <c r="D80" s="3"/>
      <c r="E80" s="3"/>
      <c r="F80" s="3"/>
      <c r="G80" s="3"/>
    </row>
    <row r="81" spans="1:6" x14ac:dyDescent="0.25">
      <c r="B81" s="3"/>
      <c r="C81" s="3"/>
      <c r="D81" s="3"/>
      <c r="E81" s="3"/>
      <c r="F81" s="3"/>
    </row>
    <row r="82" spans="1:6" x14ac:dyDescent="0.25">
      <c r="B82" s="3"/>
      <c r="C82" s="3"/>
      <c r="D82" s="3"/>
      <c r="E82" s="3"/>
      <c r="F82" s="3"/>
    </row>
    <row r="83" spans="1:6" x14ac:dyDescent="0.25">
      <c r="B83" s="3"/>
      <c r="C83" s="3"/>
      <c r="D83" s="3"/>
      <c r="E83" s="3"/>
      <c r="F83" s="3"/>
    </row>
    <row r="84" spans="1:6" x14ac:dyDescent="0.25">
      <c r="A84" s="1"/>
      <c r="B84" s="5"/>
      <c r="C84" s="5"/>
      <c r="D84" s="5"/>
      <c r="E84" s="5"/>
      <c r="F84" s="5"/>
    </row>
    <row r="85" spans="1:6" x14ac:dyDescent="0.25">
      <c r="B85" s="3"/>
      <c r="C85" s="3"/>
      <c r="D85" s="3"/>
      <c r="E85" s="3"/>
      <c r="F85" s="3"/>
    </row>
    <row r="86" spans="1:6" ht="15.75" x14ac:dyDescent="0.25">
      <c r="A86" s="2"/>
      <c r="B86" s="4"/>
      <c r="C86" s="4"/>
      <c r="D86" s="4"/>
      <c r="E86" s="4"/>
      <c r="F86" s="4"/>
    </row>
    <row r="87" spans="1:6" x14ac:dyDescent="0.25">
      <c r="B87" s="3"/>
      <c r="C87" s="3"/>
      <c r="D87" s="3"/>
      <c r="E87" s="3"/>
      <c r="F87" s="3"/>
    </row>
    <row r="88" spans="1:6" x14ac:dyDescent="0.25">
      <c r="A88" s="1"/>
      <c r="B88" s="3"/>
      <c r="C88" s="3"/>
      <c r="D88" s="3"/>
      <c r="E88" s="3"/>
      <c r="F88" s="3"/>
    </row>
    <row r="89" spans="1:6" x14ac:dyDescent="0.25">
      <c r="B89" s="3"/>
      <c r="C89" s="3"/>
      <c r="D89" s="3"/>
      <c r="E89" s="3"/>
      <c r="F89" s="3"/>
    </row>
    <row r="90" spans="1:6" x14ac:dyDescent="0.25">
      <c r="B90" s="3"/>
      <c r="C90" s="3"/>
      <c r="D90" s="3"/>
      <c r="E90" s="3"/>
      <c r="F90" s="3"/>
    </row>
    <row r="91" spans="1:6" x14ac:dyDescent="0.25">
      <c r="B91" s="3"/>
      <c r="C91" s="3"/>
      <c r="D91" s="3"/>
      <c r="E91" s="3"/>
      <c r="F91" s="3"/>
    </row>
    <row r="92" spans="1:6" x14ac:dyDescent="0.25">
      <c r="B92" s="3"/>
      <c r="C92" s="3"/>
      <c r="D92" s="3"/>
      <c r="E92" s="3"/>
      <c r="F92" s="3"/>
    </row>
    <row r="93" spans="1:6" x14ac:dyDescent="0.25">
      <c r="B93" s="3"/>
      <c r="C93" s="3"/>
      <c r="D93" s="3"/>
      <c r="E93" s="3"/>
      <c r="F93" s="3"/>
    </row>
    <row r="94" spans="1:6" x14ac:dyDescent="0.25">
      <c r="B94" s="3"/>
      <c r="C94" s="3"/>
      <c r="D94" s="3"/>
      <c r="E94" s="3"/>
      <c r="F94" s="3"/>
    </row>
    <row r="95" spans="1:6" x14ac:dyDescent="0.25">
      <c r="B95" s="3"/>
      <c r="C95" s="3"/>
      <c r="D95" s="3"/>
      <c r="E95" s="3"/>
      <c r="F95" s="3"/>
    </row>
    <row r="96" spans="1:6" x14ac:dyDescent="0.25">
      <c r="B96" s="3"/>
      <c r="C96" s="3"/>
      <c r="D96" s="3"/>
      <c r="E96" s="3"/>
      <c r="F96" s="3"/>
    </row>
    <row r="97" spans="1:6" x14ac:dyDescent="0.25">
      <c r="B97" s="3"/>
      <c r="C97" s="3"/>
      <c r="D97" s="3"/>
      <c r="E97" s="3"/>
      <c r="F97" s="3"/>
    </row>
    <row r="98" spans="1:6" x14ac:dyDescent="0.25">
      <c r="B98" s="3"/>
      <c r="C98" s="3"/>
      <c r="D98" s="3"/>
      <c r="E98" s="3"/>
      <c r="F98" s="3"/>
    </row>
    <row r="99" spans="1:6" x14ac:dyDescent="0.25">
      <c r="A99" s="6"/>
      <c r="B99" s="5"/>
      <c r="C99" s="5"/>
      <c r="D99" s="5"/>
      <c r="E99" s="5"/>
      <c r="F99" s="5"/>
    </row>
    <row r="100" spans="1:6" x14ac:dyDescent="0.25">
      <c r="A100" s="6"/>
      <c r="B100" s="3"/>
      <c r="C100" s="3"/>
      <c r="D100" s="3"/>
      <c r="E100" s="3"/>
      <c r="F100" s="3"/>
    </row>
    <row r="101" spans="1:6" x14ac:dyDescent="0.25">
      <c r="B101" s="3"/>
      <c r="C101" s="3"/>
      <c r="D101" s="3"/>
      <c r="E101" s="3"/>
      <c r="F101" s="3"/>
    </row>
    <row r="102" spans="1:6" x14ac:dyDescent="0.25">
      <c r="B102" s="3"/>
      <c r="C102" s="3"/>
      <c r="D102" s="3"/>
      <c r="E102" s="3"/>
      <c r="F102" s="3"/>
    </row>
    <row r="103" spans="1:6" x14ac:dyDescent="0.25">
      <c r="B103" s="3"/>
      <c r="C103" s="3"/>
      <c r="D103" s="3"/>
      <c r="E103" s="3"/>
      <c r="F103" s="3"/>
    </row>
    <row r="104" spans="1:6" x14ac:dyDescent="0.25">
      <c r="B104" s="3"/>
      <c r="C104" s="3"/>
      <c r="D104" s="3"/>
      <c r="E104" s="3"/>
      <c r="F104" s="3"/>
    </row>
    <row r="105" spans="1:6" x14ac:dyDescent="0.25">
      <c r="B105" s="3"/>
      <c r="C105" s="3"/>
      <c r="D105" s="3"/>
      <c r="E105" s="3"/>
      <c r="F105" s="3"/>
    </row>
    <row r="106" spans="1:6" x14ac:dyDescent="0.25">
      <c r="B106" s="3"/>
      <c r="C106" s="3"/>
      <c r="D106" s="3"/>
      <c r="E106" s="3"/>
      <c r="F106" s="3"/>
    </row>
    <row r="107" spans="1:6" x14ac:dyDescent="0.25">
      <c r="B107" s="3"/>
      <c r="C107" s="3"/>
      <c r="D107" s="3"/>
      <c r="E107" s="3"/>
      <c r="F107" s="3"/>
    </row>
    <row r="108" spans="1:6" x14ac:dyDescent="0.25">
      <c r="B108" s="3"/>
      <c r="C108" s="3"/>
      <c r="D108" s="3"/>
      <c r="E108" s="3"/>
      <c r="F108" s="3"/>
    </row>
    <row r="109" spans="1:6" x14ac:dyDescent="0.25">
      <c r="B109" s="5"/>
      <c r="C109" s="5"/>
      <c r="D109" s="5"/>
      <c r="E109" s="5"/>
      <c r="F109" s="5"/>
    </row>
    <row r="110" spans="1:6" x14ac:dyDescent="0.25">
      <c r="A110" s="1"/>
      <c r="B110" s="5"/>
      <c r="C110" s="5"/>
      <c r="D110" s="5"/>
      <c r="E110" s="5"/>
      <c r="F110" s="5"/>
    </row>
    <row r="111" spans="1:6" x14ac:dyDescent="0.25">
      <c r="A111" s="1"/>
      <c r="B111" s="3"/>
      <c r="C111" s="3"/>
      <c r="D111" s="3"/>
      <c r="E111" s="3"/>
      <c r="F111" s="3"/>
    </row>
    <row r="112" spans="1:6" x14ac:dyDescent="0.25">
      <c r="B112" s="3"/>
      <c r="C112" s="3"/>
      <c r="D112" s="3"/>
      <c r="E112" s="3"/>
      <c r="F112" s="3"/>
    </row>
    <row r="113" spans="1:6" x14ac:dyDescent="0.25">
      <c r="B113" s="3"/>
      <c r="C113" s="3"/>
      <c r="D113" s="3"/>
      <c r="E113" s="3"/>
      <c r="F113" s="3"/>
    </row>
    <row r="114" spans="1:6" x14ac:dyDescent="0.25">
      <c r="B114" s="3"/>
      <c r="C114" s="3"/>
      <c r="D114" s="3"/>
      <c r="E114" s="3"/>
      <c r="F114" s="3"/>
    </row>
    <row r="115" spans="1:6" x14ac:dyDescent="0.25">
      <c r="B115" s="3"/>
      <c r="C115" s="3"/>
      <c r="D115" s="3"/>
      <c r="E115" s="3"/>
      <c r="F115" s="3"/>
    </row>
    <row r="116" spans="1:6" x14ac:dyDescent="0.25">
      <c r="A116" s="1"/>
      <c r="B116" s="5"/>
      <c r="C116" s="5"/>
      <c r="D116" s="5"/>
      <c r="E116" s="5"/>
      <c r="F116" s="5"/>
    </row>
    <row r="117" spans="1:6" x14ac:dyDescent="0.25">
      <c r="A117" s="1"/>
      <c r="B117" s="3"/>
      <c r="C117" s="3"/>
      <c r="D117" s="3"/>
      <c r="E117" s="3"/>
      <c r="F117" s="3"/>
    </row>
    <row r="118" spans="1:6" x14ac:dyDescent="0.25">
      <c r="B118" s="3"/>
      <c r="C118" s="3"/>
      <c r="D118" s="3"/>
      <c r="E118" s="3"/>
      <c r="F118" s="3"/>
    </row>
    <row r="119" spans="1:6" x14ac:dyDescent="0.25">
      <c r="B119" s="3"/>
      <c r="C119" s="3"/>
      <c r="D119" s="3"/>
      <c r="E119" s="3"/>
      <c r="F119" s="3"/>
    </row>
    <row r="120" spans="1:6" x14ac:dyDescent="0.25">
      <c r="B120" s="3"/>
      <c r="C120" s="3"/>
      <c r="D120" s="3"/>
      <c r="E120" s="3"/>
      <c r="F120" s="3"/>
    </row>
    <row r="121" spans="1:6" x14ac:dyDescent="0.25">
      <c r="B121" s="3"/>
      <c r="C121" s="3"/>
      <c r="D121" s="3"/>
      <c r="E121" s="3"/>
      <c r="F121" s="3"/>
    </row>
    <row r="122" spans="1:6" x14ac:dyDescent="0.25">
      <c r="B122" s="3"/>
      <c r="C122" s="3"/>
      <c r="D122" s="3"/>
      <c r="E122" s="3"/>
      <c r="F122" s="3"/>
    </row>
    <row r="123" spans="1:6" x14ac:dyDescent="0.25">
      <c r="A123" s="1"/>
      <c r="B123" s="3"/>
      <c r="C123" s="3"/>
      <c r="D123" s="3"/>
      <c r="E123" s="3"/>
      <c r="F123" s="3"/>
    </row>
    <row r="124" spans="1:6" x14ac:dyDescent="0.25">
      <c r="A124" s="1"/>
      <c r="B124" s="5"/>
      <c r="C124" s="5"/>
      <c r="D124" s="5"/>
      <c r="E124" s="5"/>
      <c r="F124" s="5"/>
    </row>
    <row r="125" spans="1:6" x14ac:dyDescent="0.25">
      <c r="A125" s="1"/>
      <c r="B125" s="3"/>
      <c r="C125" s="3"/>
      <c r="D125" s="3"/>
      <c r="E125" s="3"/>
      <c r="F125" s="3"/>
    </row>
    <row r="126" spans="1:6" x14ac:dyDescent="0.25">
      <c r="A126" s="1"/>
      <c r="B126" s="3"/>
      <c r="C126" s="3"/>
      <c r="D126" s="3"/>
      <c r="E126" s="3"/>
      <c r="F126" s="3"/>
    </row>
    <row r="127" spans="1:6" x14ac:dyDescent="0.25">
      <c r="A127" s="1"/>
      <c r="B127" s="5"/>
      <c r="C127" s="5"/>
      <c r="D127" s="5"/>
      <c r="E127" s="5"/>
      <c r="F127" s="5"/>
    </row>
    <row r="128" spans="1:6" x14ac:dyDescent="0.25">
      <c r="B128" s="3"/>
      <c r="C128" s="3"/>
      <c r="D128" s="3"/>
      <c r="E128" s="3"/>
      <c r="F128" s="3"/>
    </row>
    <row r="129" spans="1:6" x14ac:dyDescent="0.25">
      <c r="A129" s="1"/>
      <c r="B129" s="5"/>
      <c r="C129" s="5"/>
      <c r="D129" s="5"/>
      <c r="E129" s="5"/>
      <c r="F12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xSplit="1" ySplit="5" topLeftCell="H30" activePane="bottomRight" state="frozen"/>
      <selection pane="topRight" activeCell="B1" sqref="B1"/>
      <selection pane="bottomLeft" activeCell="A4" sqref="A4"/>
      <selection pane="bottomRight" activeCell="H38" sqref="H38"/>
    </sheetView>
  </sheetViews>
  <sheetFormatPr defaultRowHeight="15" x14ac:dyDescent="0.25"/>
  <cols>
    <col min="1" max="1" width="48.7109375" bestFit="1" customWidth="1"/>
    <col min="2" max="2" width="14" bestFit="1" customWidth="1"/>
    <col min="3" max="6" width="14.28515625" bestFit="1" customWidth="1"/>
    <col min="7" max="7" width="13.5703125" customWidth="1"/>
    <col min="8" max="8" width="14.28515625" customWidth="1"/>
  </cols>
  <sheetData>
    <row r="1" spans="1:8" x14ac:dyDescent="0.25">
      <c r="A1" s="1" t="s">
        <v>71</v>
      </c>
    </row>
    <row r="2" spans="1:8" x14ac:dyDescent="0.25">
      <c r="A2" s="1" t="s">
        <v>119</v>
      </c>
      <c r="B2" s="11"/>
      <c r="C2" s="11"/>
      <c r="D2" s="11"/>
      <c r="E2" s="11"/>
      <c r="F2" s="11"/>
    </row>
    <row r="3" spans="1:8" x14ac:dyDescent="0.25">
      <c r="A3" t="s">
        <v>115</v>
      </c>
    </row>
    <row r="4" spans="1:8" ht="18.75" x14ac:dyDescent="0.3">
      <c r="A4" s="23"/>
      <c r="B4" s="26" t="s">
        <v>69</v>
      </c>
      <c r="C4" s="26" t="s">
        <v>68</v>
      </c>
      <c r="D4" s="26" t="s">
        <v>70</v>
      </c>
      <c r="E4" s="26" t="s">
        <v>69</v>
      </c>
      <c r="F4" s="26" t="s">
        <v>68</v>
      </c>
      <c r="G4" s="26" t="s">
        <v>70</v>
      </c>
      <c r="H4" s="26" t="s">
        <v>69</v>
      </c>
    </row>
    <row r="5" spans="1:8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43738</v>
      </c>
    </row>
    <row r="6" spans="1:8" ht="15.75" x14ac:dyDescent="0.25">
      <c r="A6" s="13" t="s">
        <v>88</v>
      </c>
      <c r="B6" s="10"/>
      <c r="C6" s="10"/>
      <c r="D6" s="10"/>
      <c r="E6" s="10"/>
      <c r="F6" s="10"/>
    </row>
    <row r="7" spans="1:8" x14ac:dyDescent="0.25">
      <c r="A7" s="20" t="s">
        <v>89</v>
      </c>
      <c r="B7" s="5">
        <f>B8-B9</f>
        <v>286269077</v>
      </c>
      <c r="C7" s="5">
        <f>C8-C9</f>
        <v>411996700</v>
      </c>
      <c r="D7" s="5">
        <f>D8-D9</f>
        <v>140753171</v>
      </c>
      <c r="E7" s="5">
        <f>E8-E9</f>
        <v>320352255</v>
      </c>
      <c r="F7" s="5">
        <f>F8-F9</f>
        <v>454607904</v>
      </c>
      <c r="G7" s="5">
        <f t="shared" ref="G7:H7" si="0">G8-G9</f>
        <v>93170371</v>
      </c>
      <c r="H7" s="5">
        <f t="shared" si="0"/>
        <v>262769231</v>
      </c>
    </row>
    <row r="8" spans="1:8" x14ac:dyDescent="0.25">
      <c r="A8" t="s">
        <v>18</v>
      </c>
      <c r="B8" s="3">
        <v>654523766</v>
      </c>
      <c r="C8" s="3">
        <v>991811980</v>
      </c>
      <c r="D8" s="3">
        <v>424203190</v>
      </c>
      <c r="E8" s="3">
        <v>936728910</v>
      </c>
      <c r="F8" s="3">
        <v>1431561847</v>
      </c>
      <c r="G8" s="3">
        <v>462936384</v>
      </c>
      <c r="H8" s="28">
        <v>997985859</v>
      </c>
    </row>
    <row r="9" spans="1:8" x14ac:dyDescent="0.25">
      <c r="A9" t="s">
        <v>19</v>
      </c>
      <c r="B9" s="3">
        <v>368254689</v>
      </c>
      <c r="C9" s="3">
        <v>579815280</v>
      </c>
      <c r="D9" s="3">
        <v>283450019</v>
      </c>
      <c r="E9" s="3">
        <v>616376655</v>
      </c>
      <c r="F9" s="3">
        <v>976953943</v>
      </c>
      <c r="G9" s="3">
        <v>369766013</v>
      </c>
      <c r="H9" s="28">
        <v>735216628</v>
      </c>
    </row>
    <row r="10" spans="1:8" x14ac:dyDescent="0.25">
      <c r="B10" s="3"/>
      <c r="C10" s="3"/>
      <c r="D10" s="3"/>
      <c r="E10" s="3"/>
      <c r="F10" s="3"/>
    </row>
    <row r="11" spans="1:8" x14ac:dyDescent="0.25">
      <c r="A11" t="s">
        <v>20</v>
      </c>
      <c r="B11" s="3">
        <v>12367334</v>
      </c>
      <c r="C11" s="3">
        <v>15368329</v>
      </c>
      <c r="D11" s="3">
        <v>1652582</v>
      </c>
      <c r="E11" s="3">
        <v>4119293</v>
      </c>
      <c r="F11" s="3">
        <v>4449106</v>
      </c>
      <c r="G11" s="3">
        <v>1202864</v>
      </c>
      <c r="H11" s="28">
        <v>1722915</v>
      </c>
    </row>
    <row r="12" spans="1:8" x14ac:dyDescent="0.25">
      <c r="A12" t="s">
        <v>21</v>
      </c>
      <c r="B12" s="3">
        <v>29100</v>
      </c>
      <c r="C12" s="3">
        <v>30100</v>
      </c>
      <c r="D12" s="3">
        <v>52000</v>
      </c>
      <c r="E12" s="3">
        <v>54000</v>
      </c>
      <c r="F12" s="3">
        <v>56000</v>
      </c>
      <c r="G12" s="3">
        <v>2000</v>
      </c>
      <c r="H12" s="28">
        <v>5000</v>
      </c>
    </row>
    <row r="13" spans="1:8" x14ac:dyDescent="0.25">
      <c r="A13" t="s">
        <v>22</v>
      </c>
      <c r="B13" s="3">
        <v>11391004</v>
      </c>
      <c r="C13" s="3">
        <v>18262960</v>
      </c>
      <c r="D13" s="5">
        <v>9447765</v>
      </c>
      <c r="E13" s="3">
        <v>15159877</v>
      </c>
      <c r="F13" s="3">
        <v>19901907</v>
      </c>
      <c r="G13" s="3">
        <v>6223681</v>
      </c>
      <c r="H13" s="28">
        <v>9672071</v>
      </c>
    </row>
    <row r="14" spans="1:8" x14ac:dyDescent="0.25">
      <c r="B14" s="5">
        <f t="shared" ref="B14:E14" si="1">SUM(B11:B13)</f>
        <v>23787438</v>
      </c>
      <c r="C14" s="5">
        <f t="shared" si="1"/>
        <v>33661389</v>
      </c>
      <c r="D14" s="5">
        <f t="shared" si="1"/>
        <v>11152347</v>
      </c>
      <c r="E14" s="5">
        <f t="shared" si="1"/>
        <v>19333170</v>
      </c>
      <c r="F14" s="5">
        <f>SUM(F11:F13)</f>
        <v>24407013</v>
      </c>
      <c r="G14" s="5">
        <f t="shared" ref="G14:H14" si="2">SUM(G11:G13)</f>
        <v>7428545</v>
      </c>
      <c r="H14" s="5">
        <f t="shared" si="2"/>
        <v>11399986</v>
      </c>
    </row>
    <row r="15" spans="1:8" x14ac:dyDescent="0.25">
      <c r="A15" s="1"/>
      <c r="B15" s="5">
        <f>B7+B14</f>
        <v>310056515</v>
      </c>
      <c r="C15" s="5">
        <f>C7+C14</f>
        <v>445658089</v>
      </c>
      <c r="D15" s="5">
        <f>D7+D14</f>
        <v>151905518</v>
      </c>
      <c r="E15" s="5">
        <f>E7+E14</f>
        <v>339685425</v>
      </c>
      <c r="F15" s="5">
        <f>F7+F14</f>
        <v>479014917</v>
      </c>
      <c r="G15" s="5">
        <f t="shared" ref="G15:H15" si="3">G7+G14</f>
        <v>100598916</v>
      </c>
      <c r="H15" s="5">
        <f t="shared" si="3"/>
        <v>274169217</v>
      </c>
    </row>
    <row r="16" spans="1:8" x14ac:dyDescent="0.25">
      <c r="A16" s="13" t="s">
        <v>90</v>
      </c>
      <c r="B16" s="5"/>
      <c r="C16" s="5"/>
      <c r="D16" s="5"/>
      <c r="E16" s="5"/>
      <c r="F16" s="5"/>
    </row>
    <row r="17" spans="1:8" x14ac:dyDescent="0.25">
      <c r="A17" t="s">
        <v>23</v>
      </c>
      <c r="B17" s="3">
        <v>36012760</v>
      </c>
      <c r="C17" s="3">
        <v>58876734</v>
      </c>
      <c r="D17" s="3">
        <v>17450266</v>
      </c>
      <c r="E17" s="3">
        <v>40472937</v>
      </c>
      <c r="F17" s="3">
        <v>63100145</v>
      </c>
      <c r="G17" s="3">
        <v>30453424</v>
      </c>
      <c r="H17" s="28">
        <v>61510978</v>
      </c>
    </row>
    <row r="18" spans="1:8" x14ac:dyDescent="0.25">
      <c r="A18" t="s">
        <v>24</v>
      </c>
      <c r="B18" s="3">
        <v>4053459</v>
      </c>
      <c r="C18" s="3">
        <v>6323595</v>
      </c>
      <c r="D18" s="3">
        <v>2412911</v>
      </c>
      <c r="E18" s="3">
        <v>4619249</v>
      </c>
      <c r="F18" s="3">
        <v>6906381</v>
      </c>
      <c r="G18" s="3">
        <v>2515102</v>
      </c>
      <c r="H18" s="28">
        <v>5508809</v>
      </c>
    </row>
    <row r="19" spans="1:8" x14ac:dyDescent="0.25">
      <c r="A19" t="s">
        <v>25</v>
      </c>
      <c r="B19" s="3">
        <v>2085218</v>
      </c>
      <c r="C19" s="3">
        <v>2342868</v>
      </c>
      <c r="D19" s="3">
        <v>1419368</v>
      </c>
      <c r="E19" s="3">
        <v>1720068</v>
      </c>
      <c r="F19" s="3">
        <v>1946568</v>
      </c>
      <c r="G19" s="3">
        <v>1503538</v>
      </c>
      <c r="H19" s="28">
        <v>2136790</v>
      </c>
    </row>
    <row r="20" spans="1:8" x14ac:dyDescent="0.25">
      <c r="A20" t="s">
        <v>26</v>
      </c>
      <c r="B20" s="3">
        <v>1683348</v>
      </c>
      <c r="C20" s="3">
        <v>2545437</v>
      </c>
      <c r="D20" s="3">
        <v>1125921</v>
      </c>
      <c r="E20" s="3">
        <v>2226627</v>
      </c>
      <c r="F20" s="3">
        <v>2647923</v>
      </c>
      <c r="G20" s="3">
        <v>286089</v>
      </c>
      <c r="H20" s="28">
        <v>709043</v>
      </c>
    </row>
    <row r="21" spans="1:8" x14ac:dyDescent="0.25">
      <c r="A21" t="s">
        <v>27</v>
      </c>
      <c r="B21" s="3">
        <v>9000927</v>
      </c>
      <c r="C21" s="3">
        <v>10625286</v>
      </c>
      <c r="D21" s="3">
        <v>1618867</v>
      </c>
      <c r="E21" s="3">
        <v>13144655</v>
      </c>
      <c r="F21" s="3">
        <v>14865959</v>
      </c>
      <c r="G21" s="3">
        <v>2250368</v>
      </c>
      <c r="H21" s="28">
        <v>4915480</v>
      </c>
    </row>
    <row r="22" spans="1:8" x14ac:dyDescent="0.25">
      <c r="A22" t="s">
        <v>28</v>
      </c>
      <c r="B22" s="3">
        <v>2202000</v>
      </c>
      <c r="C22" s="3">
        <v>3703000</v>
      </c>
      <c r="D22" s="3">
        <v>1353822</v>
      </c>
      <c r="E22" s="3">
        <v>2853822</v>
      </c>
      <c r="F22" s="3">
        <v>4353822</v>
      </c>
      <c r="G22" s="3">
        <v>1500000</v>
      </c>
      <c r="H22" s="28">
        <v>3300000</v>
      </c>
    </row>
    <row r="23" spans="1:8" x14ac:dyDescent="0.25">
      <c r="A23" t="s">
        <v>29</v>
      </c>
      <c r="B23" s="3">
        <v>1067050</v>
      </c>
      <c r="C23" s="3">
        <v>1549409</v>
      </c>
      <c r="D23" s="3">
        <v>542800</v>
      </c>
      <c r="E23" s="3">
        <v>1085600</v>
      </c>
      <c r="F23" s="3">
        <v>1481200</v>
      </c>
      <c r="G23" s="3">
        <v>257600</v>
      </c>
      <c r="H23" s="28">
        <v>570400</v>
      </c>
    </row>
    <row r="24" spans="1:8" x14ac:dyDescent="0.25">
      <c r="A24" t="s">
        <v>30</v>
      </c>
      <c r="B24" s="3"/>
      <c r="C24" s="3"/>
      <c r="D24" s="3"/>
      <c r="E24" s="3"/>
      <c r="F24" s="3"/>
      <c r="H24" s="28"/>
    </row>
    <row r="25" spans="1:8" x14ac:dyDescent="0.25">
      <c r="A25" t="s">
        <v>31</v>
      </c>
      <c r="B25" s="3"/>
      <c r="C25" s="3"/>
      <c r="D25" s="3"/>
      <c r="E25" s="3"/>
      <c r="F25" s="3"/>
    </row>
    <row r="26" spans="1:8" x14ac:dyDescent="0.25">
      <c r="A26" t="s">
        <v>32</v>
      </c>
      <c r="B26" s="3">
        <v>4813630</v>
      </c>
      <c r="C26" s="3">
        <v>8077777</v>
      </c>
      <c r="D26" s="3">
        <v>2470835</v>
      </c>
      <c r="E26" s="3">
        <v>5042106</v>
      </c>
      <c r="F26" s="3">
        <v>7984326</v>
      </c>
      <c r="G26" s="3">
        <v>2646392</v>
      </c>
      <c r="H26" s="28">
        <v>7057313</v>
      </c>
    </row>
    <row r="27" spans="1:8" x14ac:dyDescent="0.25">
      <c r="A27" t="s">
        <v>33</v>
      </c>
      <c r="B27" s="3">
        <v>6489391</v>
      </c>
      <c r="C27" s="3">
        <v>9688967</v>
      </c>
      <c r="D27" s="3">
        <v>3640038</v>
      </c>
      <c r="E27" s="3">
        <v>7293967</v>
      </c>
      <c r="F27" s="3">
        <v>11471249</v>
      </c>
      <c r="G27" s="3">
        <v>3595591</v>
      </c>
      <c r="H27" s="28">
        <v>6847483</v>
      </c>
    </row>
    <row r="28" spans="1:8" x14ac:dyDescent="0.25">
      <c r="A28" s="1"/>
      <c r="B28" s="5">
        <f t="shared" ref="B28:E28" si="4">SUM(B17:B27)</f>
        <v>67407783</v>
      </c>
      <c r="C28" s="5">
        <f>SUM(C17:C27)</f>
        <v>103733073</v>
      </c>
      <c r="D28" s="5">
        <f t="shared" si="4"/>
        <v>32034828</v>
      </c>
      <c r="E28" s="5">
        <f t="shared" si="4"/>
        <v>78459031</v>
      </c>
      <c r="F28" s="5">
        <f>SUM(F17:F27)</f>
        <v>114757573</v>
      </c>
      <c r="G28" s="5">
        <f t="shared" ref="G28:H28" si="5">SUM(G17:G27)</f>
        <v>45008104</v>
      </c>
      <c r="H28" s="5">
        <f t="shared" si="5"/>
        <v>92556296</v>
      </c>
    </row>
    <row r="29" spans="1:8" x14ac:dyDescent="0.25">
      <c r="A29" s="13" t="s">
        <v>91</v>
      </c>
      <c r="B29" s="5">
        <f t="shared" ref="B29:E29" si="6">B15-B28</f>
        <v>242648732</v>
      </c>
      <c r="C29" s="5">
        <f>C15-C28</f>
        <v>341925016</v>
      </c>
      <c r="D29" s="5">
        <f t="shared" si="6"/>
        <v>119870690</v>
      </c>
      <c r="E29" s="5">
        <f t="shared" si="6"/>
        <v>261226394</v>
      </c>
      <c r="F29" s="5">
        <f>F15-F28</f>
        <v>364257344</v>
      </c>
      <c r="G29" s="5">
        <f t="shared" ref="G29:H29" si="7">G15-G28</f>
        <v>55590812</v>
      </c>
      <c r="H29" s="5">
        <f t="shared" si="7"/>
        <v>181612921</v>
      </c>
    </row>
    <row r="30" spans="1:8" x14ac:dyDescent="0.25">
      <c r="A30" s="14" t="s">
        <v>92</v>
      </c>
      <c r="B30" s="3"/>
      <c r="C30" s="3"/>
      <c r="D30" s="3"/>
      <c r="E30" s="3"/>
      <c r="F30" s="3"/>
    </row>
    <row r="31" spans="1:8" x14ac:dyDescent="0.25">
      <c r="A31" t="s">
        <v>34</v>
      </c>
      <c r="B31" s="3">
        <v>33172670</v>
      </c>
      <c r="C31" s="3">
        <v>48441293</v>
      </c>
      <c r="D31" s="3">
        <v>16360117</v>
      </c>
      <c r="E31" s="3">
        <v>37727964</v>
      </c>
      <c r="F31" s="3">
        <v>58135864</v>
      </c>
      <c r="G31" s="3">
        <v>-29529421</v>
      </c>
      <c r="H31" s="28">
        <v>-29433733</v>
      </c>
    </row>
    <row r="32" spans="1:8" x14ac:dyDescent="0.25">
      <c r="A32" t="s">
        <v>35</v>
      </c>
      <c r="B32" s="3">
        <v>3328227</v>
      </c>
      <c r="C32" s="3">
        <v>4658497</v>
      </c>
      <c r="D32" s="3">
        <v>9087859</v>
      </c>
      <c r="E32" s="3">
        <v>12633675</v>
      </c>
      <c r="F32" s="3">
        <v>12106938</v>
      </c>
      <c r="G32" s="3">
        <v>-410009</v>
      </c>
      <c r="H32" s="3">
        <v>732364</v>
      </c>
    </row>
    <row r="33" spans="1:8" x14ac:dyDescent="0.25">
      <c r="A33" t="s">
        <v>5</v>
      </c>
      <c r="B33" s="3">
        <v>-477496</v>
      </c>
      <c r="C33" s="3">
        <v>-614257</v>
      </c>
      <c r="D33" s="3">
        <v>-13225</v>
      </c>
      <c r="E33" s="3">
        <v>-29379</v>
      </c>
      <c r="F33" s="3">
        <v>-67849</v>
      </c>
    </row>
    <row r="34" spans="1:8" x14ac:dyDescent="0.25">
      <c r="A34" s="1"/>
      <c r="B34" s="5">
        <f t="shared" ref="B34:E34" si="8">SUM(B31:B33)</f>
        <v>36023401</v>
      </c>
      <c r="C34" s="5">
        <f>SUM(C31:C33)</f>
        <v>52485533</v>
      </c>
      <c r="D34" s="5">
        <f t="shared" si="8"/>
        <v>25434751</v>
      </c>
      <c r="E34" s="5">
        <f t="shared" si="8"/>
        <v>50332260</v>
      </c>
      <c r="F34" s="5">
        <f>SUM(F31:F33)</f>
        <v>70174953</v>
      </c>
      <c r="G34" s="5">
        <f t="shared" ref="G34:H34" si="9">SUM(G31:G33)</f>
        <v>-29939430</v>
      </c>
      <c r="H34" s="5">
        <f t="shared" si="9"/>
        <v>-28701369</v>
      </c>
    </row>
    <row r="35" spans="1:8" x14ac:dyDescent="0.25">
      <c r="A35" s="13" t="s">
        <v>93</v>
      </c>
      <c r="B35" s="5">
        <f t="shared" ref="B35:E35" si="10">B29-B34</f>
        <v>206625331</v>
      </c>
      <c r="C35" s="5">
        <f>C29-C34</f>
        <v>289439483</v>
      </c>
      <c r="D35" s="5">
        <f t="shared" si="10"/>
        <v>94435939</v>
      </c>
      <c r="E35" s="5">
        <f t="shared" si="10"/>
        <v>210894134</v>
      </c>
      <c r="F35" s="5">
        <f>F29-F34</f>
        <v>294082391</v>
      </c>
      <c r="G35" s="5">
        <f t="shared" ref="G35:H35" si="11">G29-G34</f>
        <v>85530242</v>
      </c>
      <c r="H35" s="5">
        <f t="shared" si="11"/>
        <v>210314290</v>
      </c>
    </row>
    <row r="36" spans="1:8" x14ac:dyDescent="0.25">
      <c r="A36" s="13" t="s">
        <v>94</v>
      </c>
      <c r="B36" s="3">
        <v>-72934189</v>
      </c>
      <c r="C36" s="3">
        <v>-111544648</v>
      </c>
      <c r="D36" s="3">
        <v>-43671033</v>
      </c>
      <c r="E36" s="3">
        <v>-93136150</v>
      </c>
      <c r="F36" s="3">
        <v>-128188655</v>
      </c>
      <c r="G36" s="1">
        <f>G37+G38</f>
        <v>-24116762</v>
      </c>
      <c r="H36" s="5">
        <f>H37+H38</f>
        <v>-64277740</v>
      </c>
    </row>
    <row r="37" spans="1:8" x14ac:dyDescent="0.25">
      <c r="A37" t="s">
        <v>36</v>
      </c>
      <c r="B37" s="3"/>
      <c r="C37" s="3"/>
      <c r="D37" s="3"/>
      <c r="E37" s="3"/>
      <c r="F37" s="3"/>
      <c r="G37">
        <v>-23069985</v>
      </c>
      <c r="H37" s="28">
        <v>-63819202</v>
      </c>
    </row>
    <row r="38" spans="1:8" x14ac:dyDescent="0.25">
      <c r="A38" t="s">
        <v>37</v>
      </c>
      <c r="B38" s="3"/>
      <c r="C38" s="3"/>
      <c r="D38" s="3"/>
      <c r="E38" s="3"/>
      <c r="F38" s="3"/>
      <c r="G38">
        <v>-1046777</v>
      </c>
      <c r="H38" s="28">
        <v>-458538</v>
      </c>
    </row>
    <row r="39" spans="1:8" x14ac:dyDescent="0.25">
      <c r="B39" s="3"/>
      <c r="C39" s="3"/>
      <c r="D39" s="3"/>
      <c r="E39" s="3"/>
      <c r="F39" s="3"/>
    </row>
    <row r="40" spans="1:8" x14ac:dyDescent="0.25">
      <c r="A40" s="1" t="s">
        <v>95</v>
      </c>
      <c r="B40" s="5">
        <f>B35+B36</f>
        <v>133691142</v>
      </c>
      <c r="C40" s="5">
        <f>C35+C36</f>
        <v>177894835</v>
      </c>
      <c r="D40" s="5">
        <f>D35+D36</f>
        <v>50764906</v>
      </c>
      <c r="E40" s="5">
        <f>E35+E36</f>
        <v>117757984</v>
      </c>
      <c r="F40" s="5">
        <f>F35+F36</f>
        <v>165893736</v>
      </c>
      <c r="G40" s="5">
        <f t="shared" ref="G40" si="12">G35+G36</f>
        <v>61413480</v>
      </c>
      <c r="H40" s="29">
        <f>H35+H36</f>
        <v>146036550</v>
      </c>
    </row>
    <row r="41" spans="1:8" x14ac:dyDescent="0.25">
      <c r="A41" s="21" t="s">
        <v>96</v>
      </c>
      <c r="B41" s="8">
        <f>B40/('1'!B43/10)</f>
        <v>1.2565901759530791</v>
      </c>
      <c r="C41" s="8">
        <f>C40/('1'!C43/10)</f>
        <v>1.6720696574930445</v>
      </c>
      <c r="D41" s="8">
        <f>D40/('1'!D43/10)</f>
        <v>0.47714965410933152</v>
      </c>
      <c r="E41" s="8">
        <f>E40/('1'!E43/10)</f>
        <v>1.1068311903150614</v>
      </c>
      <c r="F41" s="8">
        <f>F40/('1'!F43/10)</f>
        <v>1.5592688923979248</v>
      </c>
      <c r="G41" s="8">
        <f>G40/('1'!G43/10)</f>
        <v>0.57723776223776224</v>
      </c>
      <c r="H41" s="8">
        <f>H40/('1'!H43/10)</f>
        <v>1.2478428829235282</v>
      </c>
    </row>
    <row r="42" spans="1:8" x14ac:dyDescent="0.25">
      <c r="A42" s="21" t="s">
        <v>97</v>
      </c>
      <c r="B42" s="5">
        <f>'1'!B43/10</f>
        <v>106392000</v>
      </c>
      <c r="C42" s="5">
        <f>'1'!C43/10</f>
        <v>106392000</v>
      </c>
      <c r="D42" s="5">
        <f>'1'!D43/10</f>
        <v>106392000</v>
      </c>
      <c r="E42" s="5">
        <f>'1'!E43/10</f>
        <v>106392000</v>
      </c>
      <c r="F42" s="5">
        <f>'1'!F43/10</f>
        <v>106392000</v>
      </c>
      <c r="G42" s="5">
        <f>'1'!G43/10</f>
        <v>106392000</v>
      </c>
      <c r="H42" s="5">
        <f>'1'!H43/10</f>
        <v>117031200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xSplit="1" ySplit="5" topLeftCell="H39" activePane="bottomRight" state="frozen"/>
      <selection pane="topRight" activeCell="B1" sqref="B1"/>
      <selection pane="bottomLeft" activeCell="A4" sqref="A4"/>
      <selection pane="bottomRight" activeCell="I50" sqref="I50"/>
    </sheetView>
  </sheetViews>
  <sheetFormatPr defaultRowHeight="15" x14ac:dyDescent="0.25"/>
  <cols>
    <col min="1" max="1" width="56.5703125" bestFit="1" customWidth="1"/>
    <col min="2" max="3" width="14.28515625" bestFit="1" customWidth="1"/>
    <col min="4" max="6" width="15" bestFit="1" customWidth="1"/>
    <col min="7" max="7" width="16.85546875" bestFit="1" customWidth="1"/>
    <col min="8" max="8" width="15.42578125" customWidth="1"/>
  </cols>
  <sheetData>
    <row r="1" spans="1:8" x14ac:dyDescent="0.25">
      <c r="A1" s="1" t="s">
        <v>71</v>
      </c>
    </row>
    <row r="2" spans="1:8" ht="15.75" x14ac:dyDescent="0.25">
      <c r="A2" s="1" t="s">
        <v>120</v>
      </c>
      <c r="B2" s="12"/>
      <c r="C2" s="12"/>
      <c r="D2" s="12"/>
      <c r="E2" s="12"/>
      <c r="F2" s="12"/>
    </row>
    <row r="3" spans="1:8" x14ac:dyDescent="0.25">
      <c r="A3" t="s">
        <v>115</v>
      </c>
    </row>
    <row r="4" spans="1:8" ht="18.75" x14ac:dyDescent="0.3">
      <c r="A4" s="23"/>
      <c r="B4" s="26" t="s">
        <v>69</v>
      </c>
      <c r="C4" s="26" t="s">
        <v>68</v>
      </c>
      <c r="D4" s="26" t="s">
        <v>70</v>
      </c>
      <c r="E4" s="26" t="s">
        <v>69</v>
      </c>
      <c r="F4" s="26" t="s">
        <v>68</v>
      </c>
      <c r="G4" s="26" t="s">
        <v>70</v>
      </c>
      <c r="H4" s="26" t="s">
        <v>69</v>
      </c>
    </row>
    <row r="5" spans="1:8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43738</v>
      </c>
    </row>
    <row r="6" spans="1:8" ht="15.75" x14ac:dyDescent="0.25">
      <c r="A6" s="13" t="s">
        <v>77</v>
      </c>
      <c r="B6" s="10"/>
      <c r="C6" s="10"/>
      <c r="D6" s="10"/>
      <c r="E6" s="10"/>
      <c r="F6" s="10"/>
    </row>
    <row r="7" spans="1:8" x14ac:dyDescent="0.25">
      <c r="A7" s="14" t="s">
        <v>78</v>
      </c>
      <c r="B7" s="3"/>
      <c r="C7" s="3"/>
      <c r="D7" s="3"/>
      <c r="E7" s="3"/>
      <c r="F7" s="3"/>
    </row>
    <row r="8" spans="1:8" x14ac:dyDescent="0.25">
      <c r="A8" t="s">
        <v>38</v>
      </c>
      <c r="B8" s="3">
        <v>633485541</v>
      </c>
      <c r="C8" s="3">
        <v>922914496</v>
      </c>
      <c r="D8" s="3">
        <v>398596517</v>
      </c>
      <c r="E8" s="3">
        <v>802274318</v>
      </c>
      <c r="F8" s="3">
        <v>1387373518</v>
      </c>
      <c r="G8" s="3">
        <v>490705828</v>
      </c>
      <c r="H8" s="28">
        <v>1019982479</v>
      </c>
    </row>
    <row r="9" spans="1:8" x14ac:dyDescent="0.25">
      <c r="A9" t="s">
        <v>39</v>
      </c>
      <c r="B9" s="3">
        <v>-389099297</v>
      </c>
      <c r="C9" s="3">
        <v>-569516272</v>
      </c>
      <c r="D9" s="3">
        <v>-206970626</v>
      </c>
      <c r="E9" s="3">
        <v>-451879142</v>
      </c>
      <c r="F9" s="3">
        <v>-915872522</v>
      </c>
      <c r="G9" s="3">
        <v>-361881384</v>
      </c>
      <c r="H9" s="28">
        <v>-675301005</v>
      </c>
    </row>
    <row r="10" spans="1:8" x14ac:dyDescent="0.25">
      <c r="A10" t="s">
        <v>40</v>
      </c>
      <c r="B10" s="3">
        <v>3479021</v>
      </c>
      <c r="C10" s="3">
        <v>4444281</v>
      </c>
      <c r="D10" s="3">
        <v>1072500</v>
      </c>
      <c r="E10" s="3">
        <v>2452103</v>
      </c>
      <c r="F10" s="3">
        <v>3115863</v>
      </c>
      <c r="G10" s="3">
        <v>625010</v>
      </c>
      <c r="H10" s="28">
        <v>937510</v>
      </c>
    </row>
    <row r="11" spans="1:8" x14ac:dyDescent="0.25">
      <c r="A11" t="s">
        <v>41</v>
      </c>
      <c r="B11" s="3">
        <v>29100</v>
      </c>
      <c r="C11" s="3">
        <v>30100</v>
      </c>
      <c r="D11" s="3">
        <v>52000</v>
      </c>
      <c r="E11" s="3">
        <v>54000</v>
      </c>
      <c r="F11" s="3">
        <v>56000</v>
      </c>
      <c r="G11" s="3">
        <v>2000</v>
      </c>
    </row>
    <row r="12" spans="1:8" x14ac:dyDescent="0.25">
      <c r="A12" t="s">
        <v>42</v>
      </c>
      <c r="B12" s="3"/>
      <c r="C12" s="3"/>
      <c r="D12" s="3"/>
      <c r="E12" s="3"/>
      <c r="F12" s="3">
        <v>1860000</v>
      </c>
      <c r="H12" s="28">
        <v>5000</v>
      </c>
    </row>
    <row r="13" spans="1:8" x14ac:dyDescent="0.25">
      <c r="A13" t="s">
        <v>43</v>
      </c>
      <c r="B13" s="3">
        <v>-42638191</v>
      </c>
      <c r="C13" s="3">
        <v>-67002165</v>
      </c>
      <c r="D13" s="3">
        <v>-26013595</v>
      </c>
      <c r="E13" s="3">
        <v>-50476937</v>
      </c>
      <c r="F13" s="3">
        <v>-74563233</v>
      </c>
      <c r="G13" s="3">
        <v>-36657649</v>
      </c>
      <c r="H13" s="28">
        <v>-69786772</v>
      </c>
    </row>
    <row r="14" spans="1:8" x14ac:dyDescent="0.25">
      <c r="A14" t="s">
        <v>44</v>
      </c>
      <c r="B14" s="3">
        <v>-10797978</v>
      </c>
      <c r="C14" s="3">
        <v>-13319821</v>
      </c>
      <c r="D14" s="3">
        <v>-2816175</v>
      </c>
      <c r="E14" s="3">
        <v>-15592415</v>
      </c>
      <c r="F14" s="3">
        <v>-17839306</v>
      </c>
      <c r="G14" s="3">
        <v>-2553098</v>
      </c>
      <c r="H14" s="28">
        <v>-5759239</v>
      </c>
    </row>
    <row r="15" spans="1:8" x14ac:dyDescent="0.25">
      <c r="A15" t="s">
        <v>45</v>
      </c>
      <c r="B15" s="3">
        <v>-130010084</v>
      </c>
      <c r="C15" s="3">
        <v>-150021287</v>
      </c>
      <c r="D15" s="3">
        <v>-67705118</v>
      </c>
      <c r="E15" s="3">
        <v>-117369613</v>
      </c>
      <c r="F15" s="3">
        <v>-148168748</v>
      </c>
      <c r="G15" s="3">
        <v>-59777844</v>
      </c>
      <c r="H15" s="28">
        <v>-114326116</v>
      </c>
    </row>
    <row r="16" spans="1:8" x14ac:dyDescent="0.25">
      <c r="A16" t="s">
        <v>46</v>
      </c>
      <c r="B16" s="3">
        <v>20279317</v>
      </c>
      <c r="C16" s="3">
        <v>29187007</v>
      </c>
      <c r="D16" s="3">
        <v>10027847</v>
      </c>
      <c r="E16" s="3">
        <v>16827067</v>
      </c>
      <c r="F16" s="3">
        <v>21235150</v>
      </c>
      <c r="G16" s="3">
        <v>6801535</v>
      </c>
      <c r="H16" s="28">
        <v>10457476</v>
      </c>
    </row>
    <row r="17" spans="1:8" x14ac:dyDescent="0.25">
      <c r="A17" t="s">
        <v>47</v>
      </c>
      <c r="B17" s="3">
        <v>-13982618</v>
      </c>
      <c r="C17" s="3">
        <v>-20192339</v>
      </c>
      <c r="D17" s="3">
        <v>-6958493</v>
      </c>
      <c r="E17" s="3">
        <v>-12866838</v>
      </c>
      <c r="F17" s="3">
        <v>-18998798</v>
      </c>
      <c r="G17" s="3">
        <v>-8159331</v>
      </c>
      <c r="H17" s="28">
        <v>-15350982</v>
      </c>
    </row>
    <row r="18" spans="1:8" x14ac:dyDescent="0.25">
      <c r="A18" s="15"/>
      <c r="B18" s="5">
        <f t="shared" ref="B18:H18" si="0">SUM(B8:B17)</f>
        <v>70744811</v>
      </c>
      <c r="C18" s="5">
        <f t="shared" si="0"/>
        <v>136524000</v>
      </c>
      <c r="D18" s="5">
        <f t="shared" si="0"/>
        <v>99284857</v>
      </c>
      <c r="E18" s="5">
        <f t="shared" si="0"/>
        <v>173422543</v>
      </c>
      <c r="F18" s="5">
        <f t="shared" si="0"/>
        <v>238197924</v>
      </c>
      <c r="G18" s="5">
        <f t="shared" si="0"/>
        <v>29105067</v>
      </c>
      <c r="H18" s="5">
        <f t="shared" si="0"/>
        <v>150858351</v>
      </c>
    </row>
    <row r="19" spans="1:8" x14ac:dyDescent="0.25">
      <c r="A19" s="16" t="s">
        <v>79</v>
      </c>
      <c r="B19" s="3"/>
      <c r="C19" s="3"/>
      <c r="D19" s="3"/>
      <c r="E19" s="3"/>
      <c r="F19" s="3"/>
    </row>
    <row r="20" spans="1:8" x14ac:dyDescent="0.25">
      <c r="A20" s="17" t="s">
        <v>48</v>
      </c>
      <c r="B20" s="3"/>
      <c r="C20" s="3"/>
      <c r="D20" s="3"/>
      <c r="E20" s="3">
        <v>0</v>
      </c>
      <c r="F20" s="3">
        <v>0</v>
      </c>
    </row>
    <row r="21" spans="1:8" x14ac:dyDescent="0.25">
      <c r="A21" t="s">
        <v>49</v>
      </c>
      <c r="B21" s="3"/>
      <c r="C21" s="3"/>
      <c r="D21" s="3"/>
      <c r="E21" s="3">
        <v>0</v>
      </c>
      <c r="F21" s="3">
        <v>0</v>
      </c>
    </row>
    <row r="22" spans="1:8" x14ac:dyDescent="0.25">
      <c r="A22" t="s">
        <v>50</v>
      </c>
      <c r="B22" s="3">
        <v>-504139374</v>
      </c>
      <c r="C22" s="3">
        <v>-830204071</v>
      </c>
      <c r="D22" s="3"/>
      <c r="E22" s="3">
        <v>-1481896602</v>
      </c>
      <c r="F22" s="3">
        <v>-1950084277</v>
      </c>
      <c r="G22" s="3">
        <v>-390683737</v>
      </c>
      <c r="H22" s="28">
        <v>-816551220</v>
      </c>
    </row>
    <row r="23" spans="1:8" x14ac:dyDescent="0.25">
      <c r="A23" t="s">
        <v>8</v>
      </c>
      <c r="B23" s="3">
        <v>-46613580</v>
      </c>
      <c r="C23" s="3">
        <v>-36228883</v>
      </c>
      <c r="D23" s="3">
        <v>-911785011</v>
      </c>
      <c r="E23" s="3">
        <v>-17744886</v>
      </c>
      <c r="F23" s="3">
        <v>-38877590</v>
      </c>
      <c r="G23" s="3">
        <v>122542688</v>
      </c>
      <c r="H23" s="28">
        <v>126731258</v>
      </c>
    </row>
    <row r="24" spans="1:8" x14ac:dyDescent="0.25">
      <c r="A24" t="s">
        <v>62</v>
      </c>
      <c r="B24" s="3"/>
      <c r="C24" s="3"/>
      <c r="D24" s="3">
        <v>-12559439</v>
      </c>
      <c r="E24" s="3"/>
      <c r="F24" s="3">
        <v>3454527462</v>
      </c>
      <c r="H24" s="28"/>
    </row>
    <row r="25" spans="1:8" x14ac:dyDescent="0.25">
      <c r="A25" t="s">
        <v>51</v>
      </c>
      <c r="B25" s="3">
        <v>422914792</v>
      </c>
      <c r="C25" s="3">
        <v>2626095637</v>
      </c>
      <c r="D25" s="3">
        <v>2540383274</v>
      </c>
      <c r="E25" s="3">
        <v>3676706907</v>
      </c>
      <c r="F25" s="3">
        <v>-87222</v>
      </c>
      <c r="G25" s="3">
        <v>-307560222</v>
      </c>
      <c r="H25" s="3">
        <v>-1609925854</v>
      </c>
    </row>
    <row r="26" spans="1:8" x14ac:dyDescent="0.25">
      <c r="A26" t="s">
        <v>14</v>
      </c>
      <c r="B26" s="3">
        <v>-3930602</v>
      </c>
      <c r="C26" s="3">
        <v>-4066797</v>
      </c>
      <c r="D26" s="3">
        <v>-28062</v>
      </c>
      <c r="E26" s="3">
        <v>-87222</v>
      </c>
      <c r="F26" s="3"/>
      <c r="G26" s="3">
        <v>-260974</v>
      </c>
      <c r="H26" s="28">
        <v>-374102</v>
      </c>
    </row>
    <row r="27" spans="1:8" x14ac:dyDescent="0.25">
      <c r="A27" t="s">
        <v>52</v>
      </c>
      <c r="B27" s="3"/>
      <c r="C27" s="3"/>
      <c r="D27" s="3"/>
      <c r="E27" s="3"/>
      <c r="F27" s="3"/>
    </row>
    <row r="28" spans="1:8" x14ac:dyDescent="0.25">
      <c r="A28" t="s">
        <v>53</v>
      </c>
      <c r="B28" s="3">
        <v>30026011</v>
      </c>
      <c r="C28" s="3">
        <v>44979215</v>
      </c>
      <c r="D28" s="3">
        <v>32448351</v>
      </c>
      <c r="E28" s="3">
        <v>30321766</v>
      </c>
      <c r="F28" s="3">
        <v>56986789</v>
      </c>
      <c r="G28" s="3">
        <v>54609677</v>
      </c>
      <c r="H28" s="28">
        <v>40760546</v>
      </c>
    </row>
    <row r="29" spans="1:8" x14ac:dyDescent="0.25">
      <c r="B29" s="5">
        <f t="shared" ref="B29:E29" si="1">SUM(B21:B28)</f>
        <v>-101742753</v>
      </c>
      <c r="C29" s="5">
        <f t="shared" si="1"/>
        <v>1800575101</v>
      </c>
      <c r="D29" s="5">
        <f t="shared" si="1"/>
        <v>1648459113</v>
      </c>
      <c r="E29" s="5">
        <f t="shared" si="1"/>
        <v>2207299963</v>
      </c>
      <c r="F29" s="5">
        <f>SUM(F21:F28)</f>
        <v>1522465162</v>
      </c>
      <c r="G29" s="5">
        <f t="shared" ref="G29:H29" si="2">SUM(G21:G28)</f>
        <v>-521352568</v>
      </c>
      <c r="H29" s="5">
        <f t="shared" si="2"/>
        <v>-2259359372</v>
      </c>
    </row>
    <row r="30" spans="1:8" x14ac:dyDescent="0.25">
      <c r="A30" s="1"/>
      <c r="B30" s="5">
        <f t="shared" ref="B30:E30" si="3">B18+B29</f>
        <v>-30997942</v>
      </c>
      <c r="C30" s="5">
        <f t="shared" si="3"/>
        <v>1937099101</v>
      </c>
      <c r="D30" s="5">
        <f t="shared" si="3"/>
        <v>1747743970</v>
      </c>
      <c r="E30" s="5">
        <f t="shared" si="3"/>
        <v>2380722506</v>
      </c>
      <c r="F30" s="5">
        <f>F18+F29</f>
        <v>1760663086</v>
      </c>
      <c r="G30" s="5">
        <f t="shared" ref="G30:H30" si="4">G18+G29</f>
        <v>-492247501</v>
      </c>
      <c r="H30" s="5">
        <f t="shared" si="4"/>
        <v>-2108501021</v>
      </c>
    </row>
    <row r="31" spans="1:8" x14ac:dyDescent="0.25">
      <c r="A31" s="18" t="s">
        <v>80</v>
      </c>
      <c r="B31" s="3"/>
      <c r="C31" s="3"/>
      <c r="D31" s="3"/>
      <c r="E31" s="3"/>
      <c r="F31" s="3"/>
    </row>
    <row r="32" spans="1:8" x14ac:dyDescent="0.25">
      <c r="A32" t="s">
        <v>54</v>
      </c>
      <c r="B32" s="3">
        <v>-22981021</v>
      </c>
      <c r="C32" s="3">
        <v>-33596709</v>
      </c>
      <c r="D32" s="3">
        <v>9844547</v>
      </c>
      <c r="E32" s="3">
        <v>4976926</v>
      </c>
      <c r="F32" s="3">
        <v>2655023</v>
      </c>
      <c r="G32" s="3">
        <v>7476465</v>
      </c>
      <c r="H32" s="28">
        <v>7255604</v>
      </c>
    </row>
    <row r="33" spans="1:8" x14ac:dyDescent="0.25">
      <c r="A33" t="s">
        <v>55</v>
      </c>
      <c r="B33" s="3"/>
      <c r="C33" s="3"/>
      <c r="D33" s="3"/>
      <c r="E33" s="3"/>
      <c r="F33" s="3"/>
    </row>
    <row r="34" spans="1:8" x14ac:dyDescent="0.25">
      <c r="A34" t="s">
        <v>56</v>
      </c>
      <c r="B34" s="3">
        <v>-930850</v>
      </c>
      <c r="C34" s="3">
        <v>-9486946</v>
      </c>
      <c r="D34" s="3">
        <v>-36760</v>
      </c>
      <c r="E34" s="3">
        <v>-268082</v>
      </c>
      <c r="F34" s="3">
        <v>-3150807</v>
      </c>
      <c r="G34" s="3">
        <v>-86636914</v>
      </c>
      <c r="H34" s="28">
        <v>-90439463</v>
      </c>
    </row>
    <row r="35" spans="1:8" x14ac:dyDescent="0.25">
      <c r="A35" t="s">
        <v>57</v>
      </c>
      <c r="B35" s="3"/>
      <c r="C35" s="3"/>
      <c r="D35" s="3">
        <v>0</v>
      </c>
      <c r="E35" s="3">
        <v>0</v>
      </c>
      <c r="F35" s="3">
        <v>0</v>
      </c>
    </row>
    <row r="36" spans="1:8" x14ac:dyDescent="0.25">
      <c r="A36" s="15"/>
      <c r="B36" s="5">
        <f t="shared" ref="B36:E36" si="5">SUM(B32:B35)</f>
        <v>-23911871</v>
      </c>
      <c r="C36" s="5">
        <f t="shared" si="5"/>
        <v>-43083655</v>
      </c>
      <c r="D36" s="5">
        <f t="shared" si="5"/>
        <v>9807787</v>
      </c>
      <c r="E36" s="5">
        <f t="shared" si="5"/>
        <v>4708844</v>
      </c>
      <c r="F36" s="5">
        <f>SUM(F32:F35)</f>
        <v>-495784</v>
      </c>
      <c r="G36" s="5">
        <f t="shared" ref="G36:H36" si="6">SUM(G32:G35)</f>
        <v>-79160449</v>
      </c>
      <c r="H36" s="5">
        <f t="shared" si="6"/>
        <v>-83183859</v>
      </c>
    </row>
    <row r="37" spans="1:8" x14ac:dyDescent="0.25">
      <c r="A37" s="18" t="s">
        <v>81</v>
      </c>
      <c r="B37" s="3"/>
      <c r="C37" s="3"/>
      <c r="D37" s="3"/>
      <c r="E37" s="3"/>
      <c r="F37" s="3"/>
    </row>
    <row r="38" spans="1:8" x14ac:dyDescent="0.25">
      <c r="A38" s="17" t="s">
        <v>124</v>
      </c>
      <c r="B38" s="3"/>
      <c r="C38" s="3"/>
      <c r="D38" s="5">
        <v>0</v>
      </c>
      <c r="E38" s="3">
        <v>0</v>
      </c>
      <c r="F38" s="3">
        <v>0</v>
      </c>
      <c r="H38" s="28"/>
    </row>
    <row r="39" spans="1:8" x14ac:dyDescent="0.25">
      <c r="A39" s="17" t="s">
        <v>58</v>
      </c>
      <c r="B39" s="3"/>
      <c r="C39" s="3"/>
      <c r="D39" s="5">
        <v>0</v>
      </c>
      <c r="E39" s="3">
        <v>0</v>
      </c>
      <c r="F39" s="3">
        <v>0</v>
      </c>
    </row>
    <row r="40" spans="1:8" x14ac:dyDescent="0.25">
      <c r="A40" s="17" t="s">
        <v>63</v>
      </c>
      <c r="B40" s="3"/>
      <c r="C40" s="3"/>
      <c r="D40" s="5"/>
      <c r="E40" s="3"/>
      <c r="F40" s="3"/>
    </row>
    <row r="41" spans="1:8" x14ac:dyDescent="0.25">
      <c r="A41" s="17" t="s">
        <v>59</v>
      </c>
      <c r="B41" s="3"/>
      <c r="C41" s="3"/>
      <c r="D41" s="5"/>
      <c r="E41" s="3"/>
      <c r="F41" s="3"/>
      <c r="G41">
        <v>-473130439</v>
      </c>
    </row>
    <row r="42" spans="1:8" x14ac:dyDescent="0.25">
      <c r="A42" s="17" t="s">
        <v>60</v>
      </c>
      <c r="B42" s="3">
        <v>472858327</v>
      </c>
      <c r="C42" s="3">
        <v>501597954</v>
      </c>
      <c r="D42" s="3">
        <v>361572308</v>
      </c>
      <c r="E42" s="3">
        <v>63223680</v>
      </c>
      <c r="F42" s="3">
        <v>-330517446</v>
      </c>
      <c r="H42" s="3">
        <v>136173958</v>
      </c>
    </row>
    <row r="43" spans="1:8" x14ac:dyDescent="0.25">
      <c r="A43" s="17" t="s">
        <v>61</v>
      </c>
      <c r="B43" s="3">
        <v>-191505600</v>
      </c>
      <c r="C43" s="3">
        <v>-191505600</v>
      </c>
      <c r="D43" s="3"/>
      <c r="E43" s="3">
        <v>-202144800</v>
      </c>
      <c r="F43" s="3">
        <v>-202144800</v>
      </c>
      <c r="H43" s="3">
        <v>-106392000</v>
      </c>
    </row>
    <row r="44" spans="1:8" x14ac:dyDescent="0.25">
      <c r="A44" s="15"/>
      <c r="B44" s="5">
        <f>B42+B43</f>
        <v>281352727</v>
      </c>
      <c r="C44" s="5">
        <f t="shared" ref="C44:E44" si="7">C42+C43</f>
        <v>310092354</v>
      </c>
      <c r="D44" s="5">
        <f t="shared" si="7"/>
        <v>361572308</v>
      </c>
      <c r="E44" s="5">
        <f t="shared" si="7"/>
        <v>-138921120</v>
      </c>
      <c r="F44" s="5">
        <f>F42+F43</f>
        <v>-532662246</v>
      </c>
      <c r="G44" s="5">
        <f>G42+G43+G41+G40+G39+G38</f>
        <v>-473130439</v>
      </c>
      <c r="H44" s="5">
        <f>H42+H43+H41+H40+H39+H38</f>
        <v>29781958</v>
      </c>
    </row>
    <row r="45" spans="1:8" x14ac:dyDescent="0.25">
      <c r="A45" s="18" t="s">
        <v>82</v>
      </c>
      <c r="B45" s="5">
        <f>B30+B36+B44</f>
        <v>226442914</v>
      </c>
      <c r="C45" s="5">
        <f t="shared" ref="C45:E45" si="8">C30+C36+C44</f>
        <v>2204107800</v>
      </c>
      <c r="D45" s="5">
        <f t="shared" si="8"/>
        <v>2119124065</v>
      </c>
      <c r="E45" s="5">
        <f t="shared" si="8"/>
        <v>2246510230</v>
      </c>
      <c r="F45" s="5">
        <f>F30+F36+F44</f>
        <v>1227505056</v>
      </c>
      <c r="G45" s="5">
        <f>G30+G36+G44</f>
        <v>-1044538389</v>
      </c>
      <c r="H45" s="5">
        <f t="shared" ref="H45" si="9">H30+H36+H44</f>
        <v>-2161902922</v>
      </c>
    </row>
    <row r="46" spans="1:8" x14ac:dyDescent="0.25">
      <c r="A46" s="19" t="s">
        <v>83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</row>
    <row r="47" spans="1:8" x14ac:dyDescent="0.25">
      <c r="A47" s="19" t="s">
        <v>84</v>
      </c>
      <c r="B47" s="3">
        <v>2456302565</v>
      </c>
      <c r="C47" s="3">
        <v>2456302565</v>
      </c>
      <c r="D47" s="3">
        <v>5026857721</v>
      </c>
      <c r="E47" s="3">
        <v>5026857721</v>
      </c>
      <c r="F47" s="3">
        <v>5026857721</v>
      </c>
      <c r="G47" s="3">
        <v>7639754437</v>
      </c>
      <c r="H47" s="28">
        <v>7639754437</v>
      </c>
    </row>
    <row r="48" spans="1:8" x14ac:dyDescent="0.25">
      <c r="A48" s="18" t="s">
        <v>85</v>
      </c>
      <c r="B48" s="5">
        <f>SUM(B45:B47)</f>
        <v>2682745479</v>
      </c>
      <c r="C48" s="5">
        <f>SUM(C45:C47)</f>
        <v>4660410365</v>
      </c>
      <c r="D48" s="5">
        <f>SUM(D45:D47)</f>
        <v>7145981786</v>
      </c>
      <c r="E48" s="5">
        <f>SUM(E45:E47)</f>
        <v>7273367951</v>
      </c>
      <c r="F48" s="5">
        <f>SUM(F45:F47)</f>
        <v>6254362777</v>
      </c>
      <c r="G48" s="5">
        <f t="shared" ref="G48:H48" si="10">SUM(G45:G47)</f>
        <v>6595216048</v>
      </c>
      <c r="H48" s="5">
        <f t="shared" si="10"/>
        <v>5477851515</v>
      </c>
    </row>
    <row r="49" spans="1:8" x14ac:dyDescent="0.25">
      <c r="A49" s="19" t="s">
        <v>86</v>
      </c>
      <c r="B49" s="8">
        <f>B30/('1'!B43/10)</f>
        <v>-0.29135594781562524</v>
      </c>
      <c r="C49" s="8">
        <f>C30/('1'!C43/10)</f>
        <v>18.207187579893226</v>
      </c>
      <c r="D49" s="8">
        <f>D30/('1'!D43/10)</f>
        <v>16.427400274456726</v>
      </c>
      <c r="E49" s="8">
        <f>E30/('1'!E43/10)</f>
        <v>22.376893995789157</v>
      </c>
      <c r="F49" s="8">
        <f>F30/('1'!F43/10)</f>
        <v>16.548829667644185</v>
      </c>
      <c r="G49" s="8">
        <f>G30/('1'!G43/10)</f>
        <v>-4.6267341623430331</v>
      </c>
      <c r="H49" s="8">
        <f>H30/('1'!H43/10)</f>
        <v>-18.016571828708926</v>
      </c>
    </row>
    <row r="50" spans="1:8" x14ac:dyDescent="0.25">
      <c r="A50" s="18" t="s">
        <v>87</v>
      </c>
      <c r="B50" s="5">
        <f>'1'!B43/10</f>
        <v>106392000</v>
      </c>
      <c r="C50" s="5">
        <f>'1'!C43/10</f>
        <v>106392000</v>
      </c>
      <c r="D50" s="5">
        <f>'1'!D43/10</f>
        <v>106392000</v>
      </c>
      <c r="E50" s="5">
        <f>'1'!E43/10</f>
        <v>106392000</v>
      </c>
      <c r="F50" s="5">
        <f>'1'!F43/10</f>
        <v>106392000</v>
      </c>
      <c r="G50" s="5">
        <f>'1'!G43/10</f>
        <v>106392000</v>
      </c>
      <c r="H50" s="5">
        <f>'1'!H43/10</f>
        <v>117031200</v>
      </c>
    </row>
    <row r="53" spans="1:8" x14ac:dyDescent="0.25">
      <c r="A5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0" sqref="J10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1" t="s">
        <v>71</v>
      </c>
    </row>
    <row r="2" spans="1:6" x14ac:dyDescent="0.25">
      <c r="A2" s="1" t="s">
        <v>64</v>
      </c>
    </row>
    <row r="3" spans="1:6" x14ac:dyDescent="0.25">
      <c r="A3" t="s">
        <v>115</v>
      </c>
    </row>
    <row r="4" spans="1:6" ht="18.75" x14ac:dyDescent="0.3">
      <c r="A4" s="23"/>
      <c r="B4" s="24" t="s">
        <v>70</v>
      </c>
      <c r="C4" s="24" t="s">
        <v>69</v>
      </c>
      <c r="D4" s="24" t="s">
        <v>68</v>
      </c>
      <c r="E4" s="24" t="s">
        <v>116</v>
      </c>
      <c r="F4" s="24" t="s">
        <v>117</v>
      </c>
    </row>
    <row r="5" spans="1:6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</row>
    <row r="6" spans="1:6" x14ac:dyDescent="0.25">
      <c r="A6" t="s">
        <v>72</v>
      </c>
      <c r="B6" s="9">
        <f>'2'!B7/'2'!B8</f>
        <v>0.43737002668288139</v>
      </c>
      <c r="C6" s="9">
        <f>'2'!C7/'2'!C8</f>
        <v>0.41539798702572639</v>
      </c>
      <c r="D6" s="9">
        <f>'2'!D7/'2'!D8</f>
        <v>0.33180601730034137</v>
      </c>
      <c r="E6" s="9">
        <f>'2'!E7/'2'!E8</f>
        <v>0.34199035770124786</v>
      </c>
      <c r="F6" s="9">
        <f>'2'!F7/'2'!F8</f>
        <v>0.31756078506330854</v>
      </c>
    </row>
    <row r="7" spans="1:6" x14ac:dyDescent="0.25">
      <c r="A7" t="s">
        <v>65</v>
      </c>
      <c r="B7" s="9">
        <f>'2'!B29/'2'!B15</f>
        <v>0.78259517301224912</v>
      </c>
      <c r="C7" s="9">
        <f>'2'!C29/'2'!C15</f>
        <v>0.76723619393341702</v>
      </c>
      <c r="D7" s="9">
        <f>'2'!D29/'2'!D15</f>
        <v>0.78911346722770137</v>
      </c>
      <c r="E7" s="9">
        <f>'2'!E29/'2'!E15</f>
        <v>0.76902444077487286</v>
      </c>
      <c r="F7" s="9">
        <f>'2'!F29/'2'!F15</f>
        <v>0.76043006401823598</v>
      </c>
    </row>
    <row r="8" spans="1:6" x14ac:dyDescent="0.25">
      <c r="A8" t="s">
        <v>66</v>
      </c>
      <c r="B8" s="9">
        <f>'2'!B40/'2'!B15</f>
        <v>0.4311831409186806</v>
      </c>
      <c r="C8" s="9">
        <f>'2'!C40/'2'!C15</f>
        <v>0.39917335596706738</v>
      </c>
      <c r="D8" s="9">
        <f>'2'!D40/'2'!D15</f>
        <v>0.33418737296955864</v>
      </c>
      <c r="E8" s="9">
        <f>'2'!E40/'2'!E15</f>
        <v>0.34666775590975091</v>
      </c>
      <c r="F8" s="9">
        <f>'2'!F40/'2'!F15</f>
        <v>0.34632269291104351</v>
      </c>
    </row>
    <row r="9" spans="1:6" x14ac:dyDescent="0.25">
      <c r="A9" t="s">
        <v>73</v>
      </c>
      <c r="B9" s="9">
        <f>'2'!B40/'1'!B27</f>
        <v>1.0260461884834917E-2</v>
      </c>
      <c r="C9" s="9">
        <f>'2'!C40/'1'!C27</f>
        <v>1.1546441102839507E-2</v>
      </c>
      <c r="D9" s="9">
        <f>'2'!D40/'1'!D27</f>
        <v>2.6321180479823548E-3</v>
      </c>
      <c r="E9" s="9">
        <f>'2'!E40/'1'!E27</f>
        <v>5.8971473904854063E-3</v>
      </c>
      <c r="F9" s="9">
        <f>'2'!F40/'1'!F27</f>
        <v>8.560474440104866E-3</v>
      </c>
    </row>
    <row r="10" spans="1:6" x14ac:dyDescent="0.25">
      <c r="A10" t="s">
        <v>74</v>
      </c>
      <c r="B10" s="9">
        <f>'2'!B40/'1'!B49</f>
        <v>8.4660345686307051E-2</v>
      </c>
      <c r="C10" s="9">
        <f>'2'!C40/'1'!C49</f>
        <v>0.10958495979475973</v>
      </c>
      <c r="D10" s="9">
        <f>'2'!D40/'1'!D49</f>
        <v>2.8985841610057364E-2</v>
      </c>
      <c r="E10" s="9">
        <f>'2'!E40/'1'!E49</f>
        <v>7.2860240848388727E-2</v>
      </c>
      <c r="F10" s="9">
        <f>'2'!F40/'1'!F49</f>
        <v>9.9674604982646339E-2</v>
      </c>
    </row>
    <row r="11" spans="1:6" x14ac:dyDescent="0.25">
      <c r="A11" t="s">
        <v>67</v>
      </c>
    </row>
    <row r="12" spans="1:6" x14ac:dyDescent="0.25">
      <c r="A12" t="s">
        <v>75</v>
      </c>
    </row>
    <row r="13" spans="1:6" x14ac:dyDescent="0.25">
      <c r="A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2018-06-03T08:29:00Z</dcterms:created>
  <dcterms:modified xsi:type="dcterms:W3CDTF">2020-04-13T06:52:50Z</dcterms:modified>
</cp:coreProperties>
</file>