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i9x0/m3Db3zDSBhCCKi8QULqC8Dg=="/>
    </ext>
  </extLst>
</workbook>
</file>

<file path=xl/calcChain.xml><?xml version="1.0" encoding="utf-8"?>
<calcChain xmlns="http://schemas.openxmlformats.org/spreadsheetml/2006/main">
  <c r="C8" i="4" l="1"/>
  <c r="H29" i="3"/>
  <c r="D29" i="3"/>
  <c r="F24" i="3"/>
  <c r="F26" i="3" s="1"/>
  <c r="B24" i="3"/>
  <c r="B26" i="3" s="1"/>
  <c r="H22" i="3"/>
  <c r="G22" i="3"/>
  <c r="F22" i="3"/>
  <c r="E22" i="3"/>
  <c r="D22" i="3"/>
  <c r="C22" i="3"/>
  <c r="B22" i="3"/>
  <c r="H15" i="3"/>
  <c r="G15" i="3"/>
  <c r="F15" i="3"/>
  <c r="E15" i="3"/>
  <c r="D15" i="3"/>
  <c r="C15" i="3"/>
  <c r="B15" i="3"/>
  <c r="H11" i="3"/>
  <c r="H24" i="3" s="1"/>
  <c r="H26" i="3" s="1"/>
  <c r="G11" i="3"/>
  <c r="G29" i="3" s="1"/>
  <c r="F11" i="3"/>
  <c r="F29" i="3" s="1"/>
  <c r="E11" i="3"/>
  <c r="E24" i="3" s="1"/>
  <c r="E26" i="3" s="1"/>
  <c r="D11" i="3"/>
  <c r="D24" i="3" s="1"/>
  <c r="D26" i="3" s="1"/>
  <c r="C11" i="3"/>
  <c r="C29" i="3" s="1"/>
  <c r="B11" i="3"/>
  <c r="B29" i="3" s="1"/>
  <c r="H23" i="2"/>
  <c r="G23" i="2"/>
  <c r="F23" i="2"/>
  <c r="E23" i="2"/>
  <c r="D23" i="2"/>
  <c r="C23" i="2"/>
  <c r="B23" i="2"/>
  <c r="E16" i="2"/>
  <c r="E19" i="2" s="1"/>
  <c r="E21" i="2" s="1"/>
  <c r="E26" i="2" s="1"/>
  <c r="H12" i="2"/>
  <c r="G12" i="2"/>
  <c r="F12" i="2"/>
  <c r="E12" i="2"/>
  <c r="D12" i="2"/>
  <c r="C12" i="2"/>
  <c r="B12" i="2"/>
  <c r="H10" i="2"/>
  <c r="H16" i="2" s="1"/>
  <c r="H19" i="2" s="1"/>
  <c r="H21" i="2" s="1"/>
  <c r="H26" i="2" s="1"/>
  <c r="H29" i="2" s="1"/>
  <c r="G10" i="2"/>
  <c r="G16" i="2" s="1"/>
  <c r="G19" i="2" s="1"/>
  <c r="G21" i="2" s="1"/>
  <c r="G26" i="2" s="1"/>
  <c r="G29" i="2" s="1"/>
  <c r="F10" i="2"/>
  <c r="F16" i="2" s="1"/>
  <c r="E10" i="2"/>
  <c r="D10" i="2"/>
  <c r="D16" i="2" s="1"/>
  <c r="C10" i="2"/>
  <c r="C16" i="2" s="1"/>
  <c r="B10" i="2"/>
  <c r="B16" i="2" s="1"/>
  <c r="F48" i="1"/>
  <c r="B48" i="1"/>
  <c r="G43" i="1"/>
  <c r="C43" i="1"/>
  <c r="H42" i="1"/>
  <c r="G42" i="1"/>
  <c r="F42" i="1"/>
  <c r="E42" i="1"/>
  <c r="D42" i="1"/>
  <c r="C42" i="1"/>
  <c r="B42" i="1"/>
  <c r="H35" i="1"/>
  <c r="H43" i="1" s="1"/>
  <c r="G35" i="1"/>
  <c r="F35" i="1"/>
  <c r="F43" i="1" s="1"/>
  <c r="E35" i="1"/>
  <c r="E43" i="1" s="1"/>
  <c r="D35" i="1"/>
  <c r="D43" i="1" s="1"/>
  <c r="C35" i="1"/>
  <c r="B35" i="1"/>
  <c r="B43" i="1" s="1"/>
  <c r="H30" i="1"/>
  <c r="H48" i="1" s="1"/>
  <c r="G30" i="1"/>
  <c r="G44" i="1" s="1"/>
  <c r="F30" i="1"/>
  <c r="F8" i="4" s="1"/>
  <c r="E30" i="1"/>
  <c r="E48" i="1" s="1"/>
  <c r="D30" i="1"/>
  <c r="C30" i="1"/>
  <c r="C44" i="1" s="1"/>
  <c r="B30" i="1"/>
  <c r="B8" i="4" s="1"/>
  <c r="G21" i="1"/>
  <c r="C21" i="1"/>
  <c r="H20" i="1"/>
  <c r="G20" i="1"/>
  <c r="F20" i="1"/>
  <c r="F9" i="4" s="1"/>
  <c r="E20" i="1"/>
  <c r="E9" i="4" s="1"/>
  <c r="D20" i="1"/>
  <c r="D9" i="4" s="1"/>
  <c r="C20" i="1"/>
  <c r="C9" i="4" s="1"/>
  <c r="B20" i="1"/>
  <c r="B9" i="4" s="1"/>
  <c r="H12" i="1"/>
  <c r="H21" i="1" s="1"/>
  <c r="G12" i="1"/>
  <c r="F12" i="1"/>
  <c r="F21" i="1" s="1"/>
  <c r="E12" i="1"/>
  <c r="E21" i="1" s="1"/>
  <c r="D12" i="1"/>
  <c r="D21" i="1" s="1"/>
  <c r="C12" i="1"/>
  <c r="B12" i="1"/>
  <c r="B21" i="1" s="1"/>
  <c r="B11" i="4" l="1"/>
  <c r="B19" i="2"/>
  <c r="B21" i="2" s="1"/>
  <c r="B26" i="2" s="1"/>
  <c r="F11" i="4"/>
  <c r="F19" i="2"/>
  <c r="F21" i="2" s="1"/>
  <c r="F26" i="2" s="1"/>
  <c r="C11" i="4"/>
  <c r="C19" i="2"/>
  <c r="C21" i="2" s="1"/>
  <c r="C26" i="2" s="1"/>
  <c r="D46" i="1"/>
  <c r="C46" i="1"/>
  <c r="E29" i="2"/>
  <c r="E6" i="4"/>
  <c r="E12" i="4"/>
  <c r="E10" i="4"/>
  <c r="D44" i="1"/>
  <c r="E46" i="1"/>
  <c r="G46" i="1"/>
  <c r="D11" i="4"/>
  <c r="D19" i="2"/>
  <c r="D21" i="2" s="1"/>
  <c r="D26" i="2" s="1"/>
  <c r="B46" i="1"/>
  <c r="H44" i="1"/>
  <c r="H46" i="1" s="1"/>
  <c r="E44" i="1"/>
  <c r="E7" i="4" s="1"/>
  <c r="C48" i="1"/>
  <c r="G48" i="1"/>
  <c r="C24" i="3"/>
  <c r="C26" i="3" s="1"/>
  <c r="G24" i="3"/>
  <c r="G26" i="3" s="1"/>
  <c r="E29" i="3"/>
  <c r="D8" i="4"/>
  <c r="E11" i="4"/>
  <c r="B44" i="1"/>
  <c r="F44" i="1"/>
  <c r="F46" i="1" s="1"/>
  <c r="D48" i="1"/>
  <c r="E8" i="4"/>
  <c r="D10" i="4" l="1"/>
  <c r="D6" i="4"/>
  <c r="D7" i="4"/>
  <c r="D29" i="2"/>
  <c r="D12" i="4"/>
  <c r="C7" i="4"/>
  <c r="C10" i="4"/>
  <c r="C6" i="4"/>
  <c r="C29" i="2"/>
  <c r="C12" i="4"/>
  <c r="B12" i="4"/>
  <c r="B7" i="4"/>
  <c r="B10" i="4"/>
  <c r="B6" i="4"/>
  <c r="B29" i="2"/>
  <c r="F12" i="4"/>
  <c r="F7" i="4"/>
  <c r="F29" i="2"/>
  <c r="F10" i="4"/>
  <c r="F6" i="4"/>
</calcChain>
</file>

<file path=xl/sharedStrings.xml><?xml version="1.0" encoding="utf-8"?>
<sst xmlns="http://schemas.openxmlformats.org/spreadsheetml/2006/main" count="116" uniqueCount="87">
  <si>
    <t>NATIONAL TUBES</t>
  </si>
  <si>
    <t xml:space="preserve">STATEMENT OF FINANCIAL POSITION </t>
  </si>
  <si>
    <t>AS AT QUARTER END</t>
  </si>
  <si>
    <t>Quarter 2</t>
  </si>
  <si>
    <t>Quarter 3</t>
  </si>
  <si>
    <t>Quarter 1</t>
  </si>
  <si>
    <t>ASSETS</t>
  </si>
  <si>
    <t>Non Current Assets</t>
  </si>
  <si>
    <t>Long term investment, loans and advances</t>
  </si>
  <si>
    <t>Statement of Cash Flows</t>
  </si>
  <si>
    <t>STATEMENT OF PROFIT &amp; LOSS</t>
  </si>
  <si>
    <t>Cash flows from operating activities</t>
  </si>
  <si>
    <t>Collections from turnover and other income</t>
  </si>
  <si>
    <t xml:space="preserve">Turnover </t>
  </si>
  <si>
    <t>Payments for costs and expenses</t>
  </si>
  <si>
    <t>Property, Plant and Equipment</t>
  </si>
  <si>
    <t>Income tax paid or deducted</t>
  </si>
  <si>
    <t>Cost &amp; Expenses</t>
  </si>
  <si>
    <t>Long term prepayment and deferred costs</t>
  </si>
  <si>
    <t>Cash generated from Operations</t>
  </si>
  <si>
    <t>Gross Profit</t>
  </si>
  <si>
    <t>Total Non Current Assets</t>
  </si>
  <si>
    <t>Current Assets</t>
  </si>
  <si>
    <t>Cash Flows from investing activities</t>
  </si>
  <si>
    <t>Acquisition of property, plant &amp; equipment</t>
  </si>
  <si>
    <t>Inventories</t>
  </si>
  <si>
    <t>Operating Expenses</t>
  </si>
  <si>
    <t>Net cash flow from investing activities</t>
  </si>
  <si>
    <t>Debtors</t>
  </si>
  <si>
    <t>Advances, deposits and prepayments</t>
  </si>
  <si>
    <t>Short term investment</t>
  </si>
  <si>
    <t>Cash flows from financing  activities</t>
  </si>
  <si>
    <t>Administrative  &amp; selling expenses</t>
  </si>
  <si>
    <t>Issue of shares at par/premium</t>
  </si>
  <si>
    <t>Cash and bank balances</t>
  </si>
  <si>
    <t>Selling &amp; distribution expenses</t>
  </si>
  <si>
    <t>Total Current Assets</t>
  </si>
  <si>
    <t>Loans received</t>
  </si>
  <si>
    <t>Loans repaid</t>
  </si>
  <si>
    <t>Dividend paid</t>
  </si>
  <si>
    <t>Operating Profit</t>
  </si>
  <si>
    <t>Total Assets</t>
  </si>
  <si>
    <t>Net cash provided by (used in) financing  activities</t>
  </si>
  <si>
    <t>Finance expenses/ interest expenses</t>
  </si>
  <si>
    <t>Net increase in cash &amp; cash equivalents</t>
  </si>
  <si>
    <t>Non operating income</t>
  </si>
  <si>
    <t>EQUITY AND LIABILITIES</t>
  </si>
  <si>
    <t>Net Profit before WPPF, WF &amp; Income tax</t>
  </si>
  <si>
    <t>Shareholders' Equity</t>
  </si>
  <si>
    <t>Opening cash &amp; cash equivalents</t>
  </si>
  <si>
    <t>Share Capital</t>
  </si>
  <si>
    <t>Closing cash  &amp; cash equivalents</t>
  </si>
  <si>
    <t>Proposed bonus share</t>
  </si>
  <si>
    <t>Contribution to WPPF &amp; WF</t>
  </si>
  <si>
    <t>Revaluation reserves</t>
  </si>
  <si>
    <t>General reserve</t>
  </si>
  <si>
    <t>Net Profit before Income tax</t>
  </si>
  <si>
    <t>Retained earnings</t>
  </si>
  <si>
    <t>Net Operating Cash Flow per Share</t>
  </si>
  <si>
    <t>Total Shareholders' Equity</t>
  </si>
  <si>
    <t>Provision for Income tax</t>
  </si>
  <si>
    <t>Non Current Liabilities</t>
  </si>
  <si>
    <t>Current tax</t>
  </si>
  <si>
    <t>Deferred tax</t>
  </si>
  <si>
    <t>Long term borrowing (secured)</t>
  </si>
  <si>
    <t>Profit after Taxation</t>
  </si>
  <si>
    <t>Total Non Current Liabilities</t>
  </si>
  <si>
    <t>Current  Liabilities</t>
  </si>
  <si>
    <t>Long term loan (current portion)</t>
  </si>
  <si>
    <t>Bank loans, overdrafts, and credits</t>
  </si>
  <si>
    <t>Earning Per Share</t>
  </si>
  <si>
    <t>Creditors and accruals</t>
  </si>
  <si>
    <t>Other current liabilities</t>
  </si>
  <si>
    <t xml:space="preserve"> Total Current  Liabilities</t>
  </si>
  <si>
    <t xml:space="preserve"> Total  Liabilities</t>
  </si>
  <si>
    <t>TOTAL EQUITY AND LAIBILITITES</t>
  </si>
  <si>
    <t>Check</t>
  </si>
  <si>
    <t>Net Asset Value Per Share</t>
  </si>
  <si>
    <t>Ratios</t>
  </si>
  <si>
    <t>As at quarter end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</si>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</sst>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164" fontId="7" fillId="0" borderId="0" xfId="0" applyNumberFormat="1" applyFont="1" applyAlignment="1"/>
    <xf numFmtId="164" fontId="8" fillId="0" borderId="0" xfId="0" applyNumberFormat="1" applyFont="1"/>
    <xf numFmtId="164" fontId="2" fillId="0" borderId="0" xfId="0" applyNumberFormat="1" applyFont="1" applyAlignment="1">
      <alignment horizontal="center"/>
    </xf>
    <xf numFmtId="0" fontId="6" fillId="0" borderId="0" xfId="0" applyFont="1" applyAlignment="1"/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0" borderId="0" xfId="0" applyNumberFormat="1" applyFont="1"/>
    <xf numFmtId="0" fontId="2" fillId="0" borderId="0" xfId="0" applyFont="1"/>
    <xf numFmtId="164" fontId="3" fillId="2" borderId="0" xfId="0" applyNumberFormat="1" applyFont="1" applyFill="1"/>
    <xf numFmtId="164" fontId="3" fillId="0" borderId="3" xfId="0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4" xfId="0" applyNumberFormat="1" applyFont="1" applyBorder="1"/>
    <xf numFmtId="43" fontId="2" fillId="0" borderId="0" xfId="0" applyNumberFormat="1" applyFont="1"/>
    <xf numFmtId="0" fontId="7" fillId="0" borderId="0" xfId="0" applyFont="1" applyAlignment="1"/>
    <xf numFmtId="43" fontId="3" fillId="0" borderId="4" xfId="0" applyNumberFormat="1" applyFont="1" applyBorder="1"/>
    <xf numFmtId="3" fontId="2" fillId="0" borderId="0" xfId="0" applyNumberFormat="1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43.125" customWidth="1"/>
    <col min="2" max="2" width="15.375" customWidth="1"/>
    <col min="3" max="3" width="12.5" customWidth="1"/>
    <col min="4" max="4" width="15.125" customWidth="1"/>
    <col min="5" max="5" width="15.875" customWidth="1"/>
    <col min="6" max="6" width="15.125" customWidth="1"/>
    <col min="7" max="7" width="14.375" customWidth="1"/>
    <col min="8" max="8" width="12" customWidth="1"/>
    <col min="9" max="25" width="7.625" customWidth="1"/>
  </cols>
  <sheetData>
    <row r="1" spans="1:13" ht="15.75" x14ac:dyDescent="0.25">
      <c r="A1" s="1" t="s">
        <v>0</v>
      </c>
    </row>
    <row r="2" spans="1:13" ht="15.75" x14ac:dyDescent="0.25">
      <c r="A2" s="1" t="s">
        <v>1</v>
      </c>
    </row>
    <row r="3" spans="1:13" ht="15.75" x14ac:dyDescent="0.25">
      <c r="A3" s="1" t="s">
        <v>2</v>
      </c>
    </row>
    <row r="4" spans="1:13" ht="15.75" x14ac:dyDescent="0.25">
      <c r="A4" s="1"/>
      <c r="B4" s="2"/>
      <c r="C4" s="2"/>
      <c r="D4" s="2"/>
      <c r="E4" s="2"/>
      <c r="F4" s="2"/>
    </row>
    <row r="5" spans="1:13" x14ac:dyDescent="0.25">
      <c r="B5" s="3" t="s">
        <v>3</v>
      </c>
      <c r="C5" s="3" t="s">
        <v>4</v>
      </c>
      <c r="D5" s="3" t="s">
        <v>5</v>
      </c>
      <c r="E5" s="3" t="s">
        <v>3</v>
      </c>
      <c r="F5" s="3" t="s">
        <v>4</v>
      </c>
      <c r="G5" s="3" t="s">
        <v>5</v>
      </c>
      <c r="H5" s="3" t="s">
        <v>3</v>
      </c>
    </row>
    <row r="6" spans="1:13" x14ac:dyDescent="0.25">
      <c r="B6" s="4">
        <v>43100</v>
      </c>
      <c r="C6" s="4">
        <v>43190</v>
      </c>
      <c r="D6" s="4">
        <v>43373</v>
      </c>
      <c r="E6" s="4">
        <v>43465</v>
      </c>
      <c r="F6" s="4">
        <v>43555</v>
      </c>
      <c r="G6" s="5">
        <v>43738</v>
      </c>
      <c r="H6" s="5">
        <v>43830</v>
      </c>
    </row>
    <row r="7" spans="1:13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8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9" t="s">
        <v>8</v>
      </c>
      <c r="B9" s="7">
        <v>5259847681</v>
      </c>
      <c r="C9" s="7">
        <v>5256247681</v>
      </c>
      <c r="D9" s="12"/>
      <c r="E9" s="7">
        <v>5249576435</v>
      </c>
      <c r="F9" s="7">
        <v>5247543498</v>
      </c>
      <c r="G9" s="7"/>
      <c r="H9" s="7"/>
      <c r="I9" s="7"/>
      <c r="J9" s="7"/>
      <c r="K9" s="7"/>
      <c r="L9" s="7"/>
      <c r="M9" s="7"/>
    </row>
    <row r="10" spans="1:13" x14ac:dyDescent="0.25">
      <c r="A10" s="14" t="s">
        <v>15</v>
      </c>
      <c r="B10" s="7"/>
      <c r="C10" s="7"/>
      <c r="D10" s="12">
        <v>5251439469</v>
      </c>
      <c r="E10" s="7"/>
      <c r="F10" s="7"/>
      <c r="G10" s="11">
        <v>5244197829</v>
      </c>
      <c r="H10" s="11">
        <v>5242062847</v>
      </c>
      <c r="I10" s="7"/>
      <c r="J10" s="7"/>
      <c r="K10" s="7"/>
      <c r="L10" s="7"/>
      <c r="M10" s="7"/>
    </row>
    <row r="11" spans="1:13" x14ac:dyDescent="0.25">
      <c r="A11" s="9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/>
      <c r="I11" s="7"/>
      <c r="J11" s="7"/>
      <c r="K11" s="7"/>
      <c r="L11" s="7"/>
      <c r="M11" s="7"/>
    </row>
    <row r="12" spans="1:13" x14ac:dyDescent="0.25">
      <c r="A12" s="8" t="s">
        <v>21</v>
      </c>
      <c r="B12" s="16">
        <f t="shared" ref="B12:H12" si="0">SUM(B9:B11)</f>
        <v>5259847681</v>
      </c>
      <c r="C12" s="16">
        <f t="shared" si="0"/>
        <v>5256247681</v>
      </c>
      <c r="D12" s="16">
        <f t="shared" si="0"/>
        <v>5251439469</v>
      </c>
      <c r="E12" s="16">
        <f t="shared" si="0"/>
        <v>5249576435</v>
      </c>
      <c r="F12" s="16">
        <f t="shared" si="0"/>
        <v>5247543498</v>
      </c>
      <c r="G12" s="16">
        <f t="shared" si="0"/>
        <v>5244197829</v>
      </c>
      <c r="H12" s="16">
        <f t="shared" si="0"/>
        <v>5242062847</v>
      </c>
      <c r="I12" s="7"/>
      <c r="J12" s="7"/>
      <c r="K12" s="7"/>
      <c r="L12" s="7"/>
      <c r="M12" s="7"/>
    </row>
    <row r="13" spans="1:13" x14ac:dyDescent="0.25">
      <c r="A13" s="8"/>
      <c r="B13" s="17"/>
      <c r="C13" s="17"/>
      <c r="D13" s="17"/>
      <c r="E13" s="17"/>
      <c r="F13" s="17"/>
      <c r="G13" s="7"/>
      <c r="H13" s="7"/>
      <c r="I13" s="7"/>
      <c r="J13" s="7"/>
      <c r="K13" s="7"/>
      <c r="L13" s="7"/>
      <c r="M13" s="7"/>
    </row>
    <row r="14" spans="1:13" x14ac:dyDescent="0.25">
      <c r="A14" s="8" t="s">
        <v>22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9" t="s">
        <v>25</v>
      </c>
      <c r="B15" s="7">
        <v>481173031</v>
      </c>
      <c r="C15" s="7">
        <v>456283876</v>
      </c>
      <c r="D15" s="7">
        <v>429138022</v>
      </c>
      <c r="E15" s="7">
        <v>402614625</v>
      </c>
      <c r="F15" s="7">
        <v>487130294</v>
      </c>
      <c r="G15" s="11">
        <v>524258166</v>
      </c>
      <c r="H15" s="11">
        <v>498258962</v>
      </c>
      <c r="I15" s="7"/>
      <c r="J15" s="7"/>
      <c r="K15" s="7"/>
      <c r="L15" s="7"/>
      <c r="M15" s="7"/>
    </row>
    <row r="16" spans="1:13" x14ac:dyDescent="0.25">
      <c r="A16" s="18" t="s">
        <v>28</v>
      </c>
      <c r="B16" s="7">
        <v>10517112</v>
      </c>
      <c r="C16" s="7">
        <v>25737825</v>
      </c>
      <c r="D16" s="7">
        <v>45718084</v>
      </c>
      <c r="E16" s="7">
        <v>24874057</v>
      </c>
      <c r="F16" s="7">
        <v>78403069</v>
      </c>
      <c r="G16" s="11">
        <v>97676858</v>
      </c>
      <c r="H16" s="11">
        <v>34531316</v>
      </c>
      <c r="I16" s="7"/>
      <c r="J16" s="7"/>
      <c r="K16" s="7"/>
      <c r="L16" s="7"/>
      <c r="M16" s="7"/>
    </row>
    <row r="17" spans="1:13" x14ac:dyDescent="0.25">
      <c r="A17" s="9" t="s">
        <v>29</v>
      </c>
      <c r="B17" s="7">
        <v>279887225</v>
      </c>
      <c r="C17" s="7">
        <v>274433863</v>
      </c>
      <c r="D17" s="7">
        <v>296904120</v>
      </c>
      <c r="E17" s="7">
        <v>298999832</v>
      </c>
      <c r="F17" s="7">
        <v>310764434</v>
      </c>
      <c r="G17" s="11">
        <v>317022187</v>
      </c>
      <c r="H17" s="11">
        <v>311537432</v>
      </c>
      <c r="I17" s="7"/>
      <c r="J17" s="7"/>
      <c r="K17" s="7"/>
      <c r="L17" s="7"/>
      <c r="M17" s="7"/>
    </row>
    <row r="18" spans="1:13" x14ac:dyDescent="0.25">
      <c r="A18" s="9" t="s">
        <v>30</v>
      </c>
      <c r="B18" s="7">
        <v>15067459</v>
      </c>
      <c r="C18" s="7">
        <v>15025825</v>
      </c>
      <c r="D18" s="7">
        <v>0</v>
      </c>
      <c r="E18" s="7">
        <v>0</v>
      </c>
      <c r="F18" s="7">
        <v>0</v>
      </c>
      <c r="G18" s="11">
        <v>0</v>
      </c>
      <c r="H18" s="11">
        <v>0</v>
      </c>
      <c r="I18" s="7"/>
      <c r="J18" s="7"/>
      <c r="K18" s="7"/>
      <c r="L18" s="7"/>
      <c r="M18" s="7"/>
    </row>
    <row r="19" spans="1:13" x14ac:dyDescent="0.25">
      <c r="A19" s="9" t="s">
        <v>34</v>
      </c>
      <c r="B19" s="7">
        <v>2877465</v>
      </c>
      <c r="C19" s="7">
        <v>8931534</v>
      </c>
      <c r="D19" s="7">
        <v>7395932</v>
      </c>
      <c r="E19" s="7">
        <v>6610150</v>
      </c>
      <c r="F19" s="7">
        <v>3581848</v>
      </c>
      <c r="G19" s="11">
        <v>2352461</v>
      </c>
      <c r="H19" s="11">
        <v>4977527</v>
      </c>
      <c r="I19" s="7"/>
      <c r="J19" s="7"/>
      <c r="K19" s="7"/>
      <c r="L19" s="7"/>
      <c r="M19" s="7"/>
    </row>
    <row r="20" spans="1:13" x14ac:dyDescent="0.25">
      <c r="A20" s="8" t="s">
        <v>36</v>
      </c>
      <c r="B20" s="15">
        <f t="shared" ref="B20:H20" si="1">SUM(B15:B19)</f>
        <v>789522292</v>
      </c>
      <c r="C20" s="15">
        <f t="shared" si="1"/>
        <v>780412923</v>
      </c>
      <c r="D20" s="15">
        <f t="shared" si="1"/>
        <v>779156158</v>
      </c>
      <c r="E20" s="15">
        <f t="shared" si="1"/>
        <v>733098664</v>
      </c>
      <c r="F20" s="15">
        <f t="shared" si="1"/>
        <v>879879645</v>
      </c>
      <c r="G20" s="15">
        <f t="shared" si="1"/>
        <v>941309672</v>
      </c>
      <c r="H20" s="15">
        <f t="shared" si="1"/>
        <v>849305237</v>
      </c>
      <c r="I20" s="7"/>
      <c r="J20" s="7"/>
      <c r="K20" s="7"/>
      <c r="L20" s="7"/>
      <c r="M20" s="7"/>
    </row>
    <row r="21" spans="1:13" x14ac:dyDescent="0.25">
      <c r="A21" s="8" t="s">
        <v>41</v>
      </c>
      <c r="B21" s="20">
        <f t="shared" ref="B21:H21" si="2">B12+B20</f>
        <v>6049369973</v>
      </c>
      <c r="C21" s="20">
        <f t="shared" si="2"/>
        <v>6036660604</v>
      </c>
      <c r="D21" s="20">
        <f t="shared" si="2"/>
        <v>6030595627</v>
      </c>
      <c r="E21" s="20">
        <f t="shared" si="2"/>
        <v>5982675099</v>
      </c>
      <c r="F21" s="20">
        <f t="shared" si="2"/>
        <v>6127423143</v>
      </c>
      <c r="G21" s="20">
        <f t="shared" si="2"/>
        <v>6185507501</v>
      </c>
      <c r="H21" s="20">
        <f t="shared" si="2"/>
        <v>6091368084</v>
      </c>
      <c r="I21" s="7"/>
      <c r="J21" s="7"/>
      <c r="K21" s="7"/>
      <c r="L21" s="7"/>
      <c r="M21" s="7"/>
    </row>
    <row r="22" spans="1:13" ht="15.75" customHeight="1" x14ac:dyDescent="0.25">
      <c r="A22" s="8"/>
      <c r="B22" s="17"/>
      <c r="C22" s="17"/>
      <c r="D22" s="17"/>
      <c r="E22" s="17"/>
      <c r="F22" s="17"/>
      <c r="G22" s="7"/>
      <c r="H22" s="7"/>
      <c r="I22" s="7"/>
      <c r="J22" s="7"/>
      <c r="K22" s="7"/>
      <c r="L22" s="7"/>
      <c r="M22" s="7"/>
    </row>
    <row r="23" spans="1:13" ht="15.75" customHeight="1" x14ac:dyDescent="0.25">
      <c r="A23" s="21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75" customHeight="1" x14ac:dyDescent="0.25">
      <c r="A24" s="8" t="s">
        <v>48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5.75" customHeight="1" x14ac:dyDescent="0.25">
      <c r="A25" s="9" t="s">
        <v>50</v>
      </c>
      <c r="B25" s="7">
        <v>287783490</v>
      </c>
      <c r="C25" s="7">
        <v>287783490</v>
      </c>
      <c r="D25" s="7">
        <v>287783500</v>
      </c>
      <c r="E25" s="7">
        <v>316561850</v>
      </c>
      <c r="F25" s="7">
        <v>316561850</v>
      </c>
      <c r="G25" s="11">
        <v>316561850</v>
      </c>
      <c r="H25" s="11">
        <v>348218030</v>
      </c>
      <c r="I25" s="7"/>
      <c r="J25" s="7"/>
      <c r="K25" s="7"/>
      <c r="L25" s="7"/>
      <c r="M25" s="7"/>
    </row>
    <row r="26" spans="1:13" ht="15.75" customHeight="1" x14ac:dyDescent="0.25">
      <c r="A26" s="18" t="s">
        <v>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/>
      <c r="I26" s="7"/>
      <c r="J26" s="7"/>
      <c r="K26" s="7"/>
      <c r="L26" s="7"/>
      <c r="M26" s="7"/>
    </row>
    <row r="27" spans="1:13" ht="15.75" customHeight="1" x14ac:dyDescent="0.25">
      <c r="A27" s="18" t="s">
        <v>54</v>
      </c>
      <c r="B27" s="7">
        <v>5214720333</v>
      </c>
      <c r="C27" s="7">
        <v>5214720333</v>
      </c>
      <c r="D27" s="7">
        <v>5205552000</v>
      </c>
      <c r="E27" s="7">
        <v>5201734993</v>
      </c>
      <c r="F27" s="7">
        <v>5199826490</v>
      </c>
      <c r="G27" s="11">
        <v>5196326260</v>
      </c>
      <c r="H27" s="11">
        <v>5194735846</v>
      </c>
      <c r="I27" s="7"/>
      <c r="J27" s="7"/>
      <c r="K27" s="7"/>
      <c r="L27" s="7"/>
      <c r="M27" s="7"/>
    </row>
    <row r="28" spans="1:13" ht="15.75" customHeight="1" x14ac:dyDescent="0.25">
      <c r="A28" s="18" t="s">
        <v>55</v>
      </c>
      <c r="B28" s="7">
        <v>15000000</v>
      </c>
      <c r="C28" s="7">
        <v>15000000</v>
      </c>
      <c r="D28" s="7">
        <v>15000000</v>
      </c>
      <c r="E28" s="7">
        <v>15000000</v>
      </c>
      <c r="F28" s="7">
        <v>15000000</v>
      </c>
      <c r="G28" s="7"/>
      <c r="H28" s="7"/>
      <c r="I28" s="7"/>
      <c r="J28" s="7"/>
      <c r="K28" s="7"/>
      <c r="L28" s="7"/>
      <c r="M28" s="7"/>
    </row>
    <row r="29" spans="1:13" ht="15.75" customHeight="1" x14ac:dyDescent="0.25">
      <c r="A29" s="18" t="s">
        <v>57</v>
      </c>
      <c r="B29" s="7">
        <v>66885053</v>
      </c>
      <c r="C29" s="7">
        <v>42352927</v>
      </c>
      <c r="D29" s="7">
        <v>43202042</v>
      </c>
      <c r="E29" s="7">
        <v>10016723</v>
      </c>
      <c r="F29" s="7">
        <v>10636483</v>
      </c>
      <c r="G29" s="11">
        <v>41836203</v>
      </c>
      <c r="H29" s="11">
        <v>7652554</v>
      </c>
      <c r="I29" s="7"/>
      <c r="J29" s="7"/>
      <c r="K29" s="7"/>
      <c r="L29" s="7"/>
      <c r="M29" s="7"/>
    </row>
    <row r="30" spans="1:13" ht="15.75" customHeight="1" x14ac:dyDescent="0.25">
      <c r="A30" s="8" t="s">
        <v>59</v>
      </c>
      <c r="B30" s="15">
        <f t="shared" ref="B30:H30" si="3">SUM(B25:B29)</f>
        <v>5584388876</v>
      </c>
      <c r="C30" s="15">
        <f t="shared" si="3"/>
        <v>5559856750</v>
      </c>
      <c r="D30" s="15">
        <f t="shared" si="3"/>
        <v>5551537542</v>
      </c>
      <c r="E30" s="15">
        <f t="shared" si="3"/>
        <v>5543313566</v>
      </c>
      <c r="F30" s="15">
        <f t="shared" si="3"/>
        <v>5542024823</v>
      </c>
      <c r="G30" s="15">
        <f t="shared" si="3"/>
        <v>5554724313</v>
      </c>
      <c r="H30" s="15">
        <f t="shared" si="3"/>
        <v>5550606430</v>
      </c>
      <c r="I30" s="7"/>
      <c r="J30" s="7"/>
      <c r="K30" s="7"/>
      <c r="L30" s="7"/>
      <c r="M30" s="7"/>
    </row>
    <row r="31" spans="1:13" ht="15.75" customHeight="1" x14ac:dyDescent="0.25">
      <c r="A31" s="8"/>
      <c r="B31" s="17"/>
      <c r="C31" s="17"/>
      <c r="D31" s="17"/>
      <c r="E31" s="17"/>
      <c r="F31" s="17"/>
      <c r="G31" s="7"/>
      <c r="H31" s="7"/>
      <c r="I31" s="7"/>
      <c r="J31" s="7"/>
      <c r="K31" s="7"/>
      <c r="L31" s="7"/>
      <c r="M31" s="7"/>
    </row>
    <row r="32" spans="1:13" ht="15.75" customHeight="1" x14ac:dyDescent="0.25">
      <c r="A32" s="8" t="s">
        <v>61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5" ht="15.75" customHeight="1" x14ac:dyDescent="0.25">
      <c r="A33" s="9" t="s">
        <v>63</v>
      </c>
      <c r="B33" s="7">
        <v>0</v>
      </c>
      <c r="C33" s="7">
        <v>0</v>
      </c>
      <c r="D33" s="7">
        <v>2560821</v>
      </c>
      <c r="E33" s="7">
        <v>2373681</v>
      </c>
      <c r="F33" s="7">
        <v>2280111</v>
      </c>
      <c r="G33" s="11">
        <v>502134</v>
      </c>
      <c r="H33" s="11">
        <v>494390</v>
      </c>
      <c r="I33" s="7"/>
      <c r="J33" s="7"/>
      <c r="K33" s="7"/>
      <c r="L33" s="7"/>
      <c r="M33" s="7"/>
    </row>
    <row r="34" spans="1:25" ht="15.75" customHeight="1" x14ac:dyDescent="0.25">
      <c r="A34" s="18" t="s">
        <v>64</v>
      </c>
      <c r="B34" s="7">
        <v>59469473</v>
      </c>
      <c r="C34" s="7">
        <v>59469473</v>
      </c>
      <c r="D34" s="7">
        <v>59469473</v>
      </c>
      <c r="E34" s="7">
        <v>59469473</v>
      </c>
      <c r="F34" s="7">
        <v>59469473</v>
      </c>
      <c r="G34" s="11">
        <v>59469473</v>
      </c>
      <c r="H34" s="11">
        <v>59469473</v>
      </c>
      <c r="I34" s="7"/>
      <c r="J34" s="7"/>
      <c r="K34" s="7"/>
      <c r="L34" s="7"/>
      <c r="M34" s="7"/>
    </row>
    <row r="35" spans="1:25" ht="15.75" customHeight="1" x14ac:dyDescent="0.25">
      <c r="A35" s="8" t="s">
        <v>66</v>
      </c>
      <c r="B35" s="16">
        <f t="shared" ref="B35:H35" si="4">SUM(B33:B34)</f>
        <v>59469473</v>
      </c>
      <c r="C35" s="16">
        <f t="shared" si="4"/>
        <v>59469473</v>
      </c>
      <c r="D35" s="16">
        <f t="shared" si="4"/>
        <v>62030294</v>
      </c>
      <c r="E35" s="16">
        <f t="shared" si="4"/>
        <v>61843154</v>
      </c>
      <c r="F35" s="16">
        <f t="shared" si="4"/>
        <v>61749584</v>
      </c>
      <c r="G35" s="16">
        <f t="shared" si="4"/>
        <v>59971607</v>
      </c>
      <c r="H35" s="16">
        <f t="shared" si="4"/>
        <v>59963863</v>
      </c>
      <c r="I35" s="7"/>
      <c r="J35" s="7"/>
      <c r="K35" s="7"/>
      <c r="L35" s="7"/>
      <c r="M35" s="7"/>
    </row>
    <row r="36" spans="1:25" ht="15.75" customHeight="1" x14ac:dyDescent="0.25">
      <c r="A36" s="8"/>
      <c r="B36" s="17"/>
      <c r="C36" s="17"/>
      <c r="D36" s="17"/>
      <c r="E36" s="17"/>
      <c r="F36" s="17"/>
      <c r="G36" s="7"/>
      <c r="H36" s="7"/>
      <c r="I36" s="7"/>
      <c r="J36" s="7"/>
      <c r="K36" s="7"/>
      <c r="L36" s="7"/>
      <c r="M36" s="7"/>
    </row>
    <row r="37" spans="1:25" ht="15.75" customHeight="1" x14ac:dyDescent="0.25">
      <c r="A37" s="8" t="s">
        <v>67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25" ht="15.75" customHeight="1" x14ac:dyDescent="0.25">
      <c r="A38" s="9" t="s">
        <v>68</v>
      </c>
      <c r="B38" s="7">
        <v>218025943</v>
      </c>
      <c r="C38" s="7">
        <v>214128003</v>
      </c>
      <c r="D38" s="7">
        <v>227609664</v>
      </c>
      <c r="E38" s="7">
        <v>162378059</v>
      </c>
      <c r="F38" s="7">
        <v>304741120</v>
      </c>
      <c r="G38" s="7"/>
      <c r="H38" s="7"/>
      <c r="I38" s="7"/>
      <c r="J38" s="7"/>
      <c r="K38" s="7"/>
      <c r="L38" s="7"/>
      <c r="M38" s="7"/>
    </row>
    <row r="39" spans="1:25" ht="15.75" customHeight="1" x14ac:dyDescent="0.25">
      <c r="A39" s="25" t="s">
        <v>69</v>
      </c>
      <c r="B39" s="7"/>
      <c r="C39" s="7"/>
      <c r="D39" s="7"/>
      <c r="E39" s="7"/>
      <c r="F39" s="7"/>
      <c r="G39" s="11">
        <v>341773237</v>
      </c>
      <c r="H39" s="11">
        <v>239061456</v>
      </c>
      <c r="I39" s="7"/>
      <c r="J39" s="7"/>
      <c r="K39" s="7"/>
      <c r="L39" s="7"/>
      <c r="M39" s="7"/>
    </row>
    <row r="40" spans="1:25" ht="15.75" customHeight="1" x14ac:dyDescent="0.25">
      <c r="A40" s="18" t="s">
        <v>71</v>
      </c>
      <c r="B40" s="7">
        <v>94515433</v>
      </c>
      <c r="C40" s="7">
        <v>109548050</v>
      </c>
      <c r="D40" s="7">
        <v>123111188</v>
      </c>
      <c r="E40" s="7">
        <v>119391802</v>
      </c>
      <c r="F40" s="7">
        <v>138568162</v>
      </c>
      <c r="G40" s="11">
        <v>129103220</v>
      </c>
      <c r="H40" s="11">
        <v>137578932</v>
      </c>
      <c r="I40" s="7"/>
      <c r="J40" s="7"/>
      <c r="K40" s="7"/>
      <c r="L40" s="7"/>
      <c r="M40" s="7"/>
    </row>
    <row r="41" spans="1:25" ht="15.75" customHeight="1" x14ac:dyDescent="0.25">
      <c r="A41" s="18" t="s">
        <v>72</v>
      </c>
      <c r="B41" s="27">
        <v>92970248</v>
      </c>
      <c r="C41" s="27">
        <v>93658328</v>
      </c>
      <c r="D41" s="7">
        <v>66306939</v>
      </c>
      <c r="E41" s="7">
        <v>95748518</v>
      </c>
      <c r="F41" s="7">
        <v>80339454</v>
      </c>
      <c r="G41" s="11">
        <v>99935125</v>
      </c>
      <c r="H41" s="11">
        <v>104157403</v>
      </c>
      <c r="I41" s="7"/>
      <c r="J41" s="7"/>
      <c r="K41" s="7"/>
      <c r="L41" s="7"/>
      <c r="M41" s="7"/>
    </row>
    <row r="42" spans="1:25" ht="15.75" customHeight="1" x14ac:dyDescent="0.25">
      <c r="A42" s="8" t="s">
        <v>73</v>
      </c>
      <c r="B42" s="15">
        <f t="shared" ref="B42:H42" si="5">SUM(B38:B41)</f>
        <v>405511624</v>
      </c>
      <c r="C42" s="15">
        <f t="shared" si="5"/>
        <v>417334381</v>
      </c>
      <c r="D42" s="15">
        <f t="shared" si="5"/>
        <v>417027791</v>
      </c>
      <c r="E42" s="15">
        <f t="shared" si="5"/>
        <v>377518379</v>
      </c>
      <c r="F42" s="15">
        <f t="shared" si="5"/>
        <v>523648736</v>
      </c>
      <c r="G42" s="15">
        <f t="shared" si="5"/>
        <v>570811582</v>
      </c>
      <c r="H42" s="15">
        <f t="shared" si="5"/>
        <v>480797791</v>
      </c>
      <c r="I42" s="7"/>
      <c r="J42" s="7"/>
      <c r="K42" s="7"/>
      <c r="L42" s="7"/>
      <c r="M42" s="7"/>
    </row>
    <row r="43" spans="1:25" ht="15.75" customHeight="1" x14ac:dyDescent="0.25">
      <c r="A43" s="8" t="s">
        <v>74</v>
      </c>
      <c r="B43" s="16">
        <f t="shared" ref="B43:H43" si="6">B35+B42</f>
        <v>464981097</v>
      </c>
      <c r="C43" s="16">
        <f t="shared" si="6"/>
        <v>476803854</v>
      </c>
      <c r="D43" s="16">
        <f t="shared" si="6"/>
        <v>479058085</v>
      </c>
      <c r="E43" s="16">
        <f t="shared" si="6"/>
        <v>439361533</v>
      </c>
      <c r="F43" s="16">
        <f t="shared" si="6"/>
        <v>585398320</v>
      </c>
      <c r="G43" s="16">
        <f t="shared" si="6"/>
        <v>630783189</v>
      </c>
      <c r="H43" s="16">
        <f t="shared" si="6"/>
        <v>540761654</v>
      </c>
      <c r="I43" s="7"/>
      <c r="J43" s="7"/>
      <c r="K43" s="7"/>
      <c r="L43" s="7"/>
      <c r="M43" s="7"/>
    </row>
    <row r="44" spans="1:25" ht="15.75" customHeight="1" x14ac:dyDescent="0.25">
      <c r="A44" s="8" t="s">
        <v>75</v>
      </c>
      <c r="B44" s="20">
        <f t="shared" ref="B44:F44" si="7">B30+B43</f>
        <v>6049369973</v>
      </c>
      <c r="C44" s="20">
        <f t="shared" si="7"/>
        <v>6036660604</v>
      </c>
      <c r="D44" s="20">
        <f t="shared" si="7"/>
        <v>6030595627</v>
      </c>
      <c r="E44" s="20">
        <f t="shared" si="7"/>
        <v>5982675099</v>
      </c>
      <c r="F44" s="20">
        <f t="shared" si="7"/>
        <v>6127423143</v>
      </c>
      <c r="G44" s="20">
        <f>G30+G43-1</f>
        <v>6185507501</v>
      </c>
      <c r="H44" s="20">
        <f>H30+H43</f>
        <v>6091368084</v>
      </c>
      <c r="I44" s="7"/>
      <c r="J44" s="7"/>
      <c r="K44" s="7"/>
      <c r="L44" s="7"/>
      <c r="M44" s="7"/>
    </row>
    <row r="45" spans="1:25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25" ht="15.75" customHeight="1" x14ac:dyDescent="0.25">
      <c r="A46" s="9" t="s">
        <v>76</v>
      </c>
      <c r="B46" s="9" t="str">
        <f t="shared" ref="B46:H46" si="8">IF(B21=B44,"Balanced","Not Balanced")</f>
        <v>Balanced</v>
      </c>
      <c r="C46" s="9" t="str">
        <f t="shared" si="8"/>
        <v>Balanced</v>
      </c>
      <c r="D46" s="9" t="str">
        <f t="shared" si="8"/>
        <v>Balanced</v>
      </c>
      <c r="E46" s="18" t="str">
        <f t="shared" si="8"/>
        <v>Balanced</v>
      </c>
      <c r="F46" s="18" t="str">
        <f t="shared" si="8"/>
        <v>Balanced</v>
      </c>
      <c r="G46" s="18" t="str">
        <f t="shared" si="8"/>
        <v>Balanced</v>
      </c>
      <c r="H46" s="18" t="str">
        <f t="shared" si="8"/>
        <v>Balanced</v>
      </c>
      <c r="I46" s="7"/>
      <c r="J46" s="7"/>
      <c r="K46" s="7"/>
      <c r="L46" s="7"/>
      <c r="M46" s="7"/>
    </row>
    <row r="47" spans="1:25" ht="15.75" customHeight="1" x14ac:dyDescent="0.25">
      <c r="G47" s="7"/>
      <c r="H47" s="7"/>
      <c r="I47" s="7"/>
      <c r="J47" s="7"/>
      <c r="K47" s="7"/>
      <c r="L47" s="7"/>
      <c r="M47" s="7"/>
    </row>
    <row r="48" spans="1:25" ht="15.75" customHeight="1" x14ac:dyDescent="0.25">
      <c r="A48" s="8" t="s">
        <v>77</v>
      </c>
      <c r="B48" s="26">
        <f t="shared" ref="B48:H48" si="9">B30/(B25/10)</f>
        <v>194.0482713584438</v>
      </c>
      <c r="C48" s="26">
        <f t="shared" si="9"/>
        <v>193.19582058025637</v>
      </c>
      <c r="D48" s="26">
        <f t="shared" si="9"/>
        <v>192.9067351672351</v>
      </c>
      <c r="E48" s="26">
        <f t="shared" si="9"/>
        <v>175.10996874702369</v>
      </c>
      <c r="F48" s="26">
        <f t="shared" si="9"/>
        <v>175.06925812443919</v>
      </c>
      <c r="G48" s="26">
        <f t="shared" si="9"/>
        <v>175.4704274377977</v>
      </c>
      <c r="H48" s="26">
        <f t="shared" si="9"/>
        <v>159.40031680726008</v>
      </c>
      <c r="I48" s="7"/>
      <c r="J48" s="7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7:13" ht="15.75" customHeight="1" x14ac:dyDescent="0.25">
      <c r="G49" s="7"/>
      <c r="H49" s="7"/>
      <c r="I49" s="7"/>
      <c r="J49" s="7"/>
      <c r="K49" s="7"/>
      <c r="L49" s="7"/>
      <c r="M49" s="7"/>
    </row>
    <row r="50" spans="7:13" ht="15.75" customHeight="1" x14ac:dyDescent="0.25">
      <c r="G50" s="7"/>
      <c r="H50" s="7"/>
      <c r="I50" s="7"/>
      <c r="J50" s="7"/>
      <c r="K50" s="7"/>
      <c r="L50" s="7"/>
      <c r="M50" s="7"/>
    </row>
    <row r="51" spans="7:13" ht="15.75" customHeight="1" x14ac:dyDescent="0.25">
      <c r="G51" s="7"/>
      <c r="H51" s="7"/>
      <c r="I51" s="7"/>
      <c r="J51" s="7"/>
      <c r="K51" s="7"/>
      <c r="L51" s="7"/>
      <c r="M51" s="7"/>
    </row>
    <row r="52" spans="7:13" ht="15.75" customHeight="1" x14ac:dyDescent="0.2"/>
    <row r="53" spans="7:13" ht="15.75" customHeight="1" x14ac:dyDescent="0.2"/>
    <row r="54" spans="7:13" ht="15.75" customHeight="1" x14ac:dyDescent="0.2"/>
    <row r="55" spans="7:13" ht="15.75" customHeight="1" x14ac:dyDescent="0.2"/>
    <row r="56" spans="7:13" ht="15.75" customHeight="1" x14ac:dyDescent="0.2"/>
    <row r="57" spans="7:13" ht="15.75" customHeight="1" x14ac:dyDescent="0.2"/>
    <row r="58" spans="7:13" ht="15.75" customHeight="1" x14ac:dyDescent="0.2"/>
    <row r="59" spans="7:13" ht="15.75" customHeight="1" x14ac:dyDescent="0.2"/>
    <row r="60" spans="7:13" ht="15.75" customHeight="1" x14ac:dyDescent="0.2"/>
    <row r="61" spans="7:13" ht="15.75" customHeight="1" x14ac:dyDescent="0.2"/>
    <row r="62" spans="7:13" ht="15.75" customHeight="1" x14ac:dyDescent="0.2"/>
    <row r="63" spans="7:13" ht="15.75" customHeight="1" x14ac:dyDescent="0.2"/>
    <row r="64" spans="7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3.5" customWidth="1"/>
    <col min="3" max="3" width="13.125" customWidth="1"/>
    <col min="4" max="4" width="13.25" customWidth="1"/>
    <col min="5" max="5" width="12.5" customWidth="1"/>
    <col min="6" max="6" width="16" customWidth="1"/>
    <col min="7" max="7" width="13" customWidth="1"/>
    <col min="8" max="8" width="12.75" customWidth="1"/>
    <col min="9" max="25" width="7.625" customWidth="1"/>
  </cols>
  <sheetData>
    <row r="1" spans="1:25" ht="15.75" x14ac:dyDescent="0.25">
      <c r="A1" s="1" t="s">
        <v>0</v>
      </c>
    </row>
    <row r="2" spans="1:25" ht="17.25" customHeight="1" x14ac:dyDescent="0.25">
      <c r="A2" s="1" t="s">
        <v>10</v>
      </c>
    </row>
    <row r="3" spans="1:25" ht="17.25" customHeight="1" x14ac:dyDescent="0.25">
      <c r="A3" s="1" t="s">
        <v>2</v>
      </c>
    </row>
    <row r="4" spans="1:25" ht="17.25" customHeight="1" x14ac:dyDescent="0.25">
      <c r="A4" s="1"/>
      <c r="B4" s="2"/>
      <c r="C4" s="2"/>
      <c r="D4" s="2"/>
      <c r="E4" s="2"/>
      <c r="F4" s="2"/>
    </row>
    <row r="5" spans="1:25" x14ac:dyDescent="0.25">
      <c r="B5" s="3" t="s">
        <v>3</v>
      </c>
      <c r="C5" s="3" t="s">
        <v>4</v>
      </c>
      <c r="D5" s="3" t="s">
        <v>5</v>
      </c>
      <c r="E5" s="3" t="s">
        <v>3</v>
      </c>
      <c r="F5" s="3" t="s">
        <v>4</v>
      </c>
      <c r="G5" s="3" t="s">
        <v>5</v>
      </c>
      <c r="H5" s="3" t="s">
        <v>3</v>
      </c>
    </row>
    <row r="6" spans="1:25" x14ac:dyDescent="0.25">
      <c r="B6" s="4">
        <v>43100</v>
      </c>
      <c r="C6" s="4">
        <v>43190</v>
      </c>
      <c r="D6" s="4">
        <v>43373</v>
      </c>
      <c r="E6" s="4">
        <v>43465</v>
      </c>
      <c r="F6" s="4">
        <v>43555</v>
      </c>
      <c r="G6" s="5">
        <v>43738</v>
      </c>
      <c r="H6" s="5">
        <v>43830</v>
      </c>
    </row>
    <row r="7" spans="1:25" x14ac:dyDescent="0.25">
      <c r="B7" s="4"/>
      <c r="C7" s="4"/>
      <c r="D7" s="4"/>
      <c r="E7" s="4"/>
      <c r="F7" s="4"/>
      <c r="G7" s="7"/>
      <c r="H7" s="7"/>
      <c r="I7" s="7"/>
      <c r="J7" s="7"/>
      <c r="K7" s="7"/>
      <c r="L7" s="7"/>
      <c r="M7" s="7"/>
    </row>
    <row r="8" spans="1:25" x14ac:dyDescent="0.25">
      <c r="A8" s="8" t="s">
        <v>13</v>
      </c>
      <c r="B8" s="13">
        <v>120858501</v>
      </c>
      <c r="C8" s="7">
        <v>166450781</v>
      </c>
      <c r="D8" s="7">
        <v>54083194</v>
      </c>
      <c r="E8" s="7">
        <v>115995291</v>
      </c>
      <c r="F8" s="7">
        <v>194164944</v>
      </c>
      <c r="G8" s="11">
        <v>109019355</v>
      </c>
      <c r="H8" s="11">
        <v>183926232</v>
      </c>
      <c r="I8" s="7"/>
      <c r="J8" s="7"/>
      <c r="K8" s="7"/>
      <c r="L8" s="7"/>
      <c r="M8" s="7"/>
    </row>
    <row r="9" spans="1:25" x14ac:dyDescent="0.25">
      <c r="A9" s="8" t="s">
        <v>17</v>
      </c>
      <c r="B9" s="7">
        <v>131004899</v>
      </c>
      <c r="C9" s="7">
        <v>180812850</v>
      </c>
      <c r="D9" s="7">
        <v>56847534</v>
      </c>
      <c r="E9" s="7">
        <v>110574663</v>
      </c>
      <c r="F9" s="7">
        <v>170059546</v>
      </c>
      <c r="G9" s="11">
        <v>84679593</v>
      </c>
      <c r="H9" s="11">
        <v>135850675</v>
      </c>
      <c r="I9" s="7"/>
      <c r="J9" s="7"/>
      <c r="K9" s="7"/>
      <c r="L9" s="7"/>
      <c r="M9" s="7"/>
    </row>
    <row r="10" spans="1:25" x14ac:dyDescent="0.25">
      <c r="A10" s="8" t="s">
        <v>20</v>
      </c>
      <c r="B10" s="15">
        <f t="shared" ref="B10:H10" si="0">B8-B9</f>
        <v>-10146398</v>
      </c>
      <c r="C10" s="15">
        <f t="shared" si="0"/>
        <v>-14362069</v>
      </c>
      <c r="D10" s="15">
        <f t="shared" si="0"/>
        <v>-2764340</v>
      </c>
      <c r="E10" s="15">
        <f t="shared" si="0"/>
        <v>5420628</v>
      </c>
      <c r="F10" s="15">
        <f t="shared" si="0"/>
        <v>24105398</v>
      </c>
      <c r="G10" s="15">
        <f t="shared" si="0"/>
        <v>24339762</v>
      </c>
      <c r="H10" s="15">
        <f t="shared" si="0"/>
        <v>48075557</v>
      </c>
      <c r="I10" s="7"/>
      <c r="J10" s="7"/>
      <c r="K10" s="7"/>
      <c r="L10" s="7"/>
      <c r="M10" s="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8"/>
      <c r="B11" s="17"/>
      <c r="C11" s="17"/>
      <c r="D11" s="17"/>
      <c r="E11" s="17"/>
      <c r="F11" s="17"/>
      <c r="G11" s="7"/>
      <c r="H11" s="7"/>
      <c r="I11" s="7"/>
      <c r="J11" s="7"/>
      <c r="K11" s="7"/>
      <c r="L11" s="7"/>
      <c r="M11" s="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8" t="s">
        <v>26</v>
      </c>
      <c r="B12" s="17">
        <f t="shared" ref="B12:H12" si="1">SUM(B13:B14)</f>
        <v>27015982</v>
      </c>
      <c r="C12" s="17">
        <f t="shared" si="1"/>
        <v>40893620</v>
      </c>
      <c r="D12" s="17">
        <f t="shared" si="1"/>
        <v>12513659</v>
      </c>
      <c r="E12" s="17">
        <f t="shared" si="1"/>
        <v>25044952</v>
      </c>
      <c r="F12" s="17">
        <f t="shared" si="1"/>
        <v>38209414</v>
      </c>
      <c r="G12" s="17">
        <f t="shared" si="1"/>
        <v>10934529</v>
      </c>
      <c r="H12" s="19">
        <f t="shared" si="1"/>
        <v>25044952</v>
      </c>
      <c r="I12" s="7"/>
      <c r="J12" s="7"/>
      <c r="K12" s="7"/>
      <c r="L12" s="7"/>
      <c r="M12" s="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8" t="s">
        <v>32</v>
      </c>
      <c r="B13" s="7">
        <v>23708447</v>
      </c>
      <c r="C13" s="7">
        <v>36062678</v>
      </c>
      <c r="D13" s="7">
        <v>11371970</v>
      </c>
      <c r="E13" s="7">
        <v>22731356</v>
      </c>
      <c r="F13" s="7">
        <v>34566749</v>
      </c>
      <c r="G13" s="11">
        <v>9337862</v>
      </c>
      <c r="H13" s="11">
        <v>22731356</v>
      </c>
      <c r="I13" s="7"/>
      <c r="J13" s="7"/>
      <c r="K13" s="7"/>
      <c r="L13" s="7"/>
      <c r="M13" s="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8" t="s">
        <v>35</v>
      </c>
      <c r="B14" s="7">
        <v>3307535</v>
      </c>
      <c r="C14" s="7">
        <v>4830942</v>
      </c>
      <c r="D14" s="7">
        <v>1141689</v>
      </c>
      <c r="E14" s="7">
        <v>2313596</v>
      </c>
      <c r="F14" s="7">
        <v>3642665</v>
      </c>
      <c r="G14" s="11">
        <v>1596667</v>
      </c>
      <c r="H14" s="11">
        <v>2313596</v>
      </c>
      <c r="I14" s="7"/>
      <c r="J14" s="7"/>
      <c r="K14" s="7"/>
      <c r="L14" s="7"/>
      <c r="M14" s="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8" t="s">
        <v>40</v>
      </c>
      <c r="B16" s="15">
        <f t="shared" ref="B16:H16" si="2">B10-B12</f>
        <v>-37162380</v>
      </c>
      <c r="C16" s="15">
        <f t="shared" si="2"/>
        <v>-55255689</v>
      </c>
      <c r="D16" s="15">
        <f t="shared" si="2"/>
        <v>-15277999</v>
      </c>
      <c r="E16" s="15">
        <f t="shared" si="2"/>
        <v>-19624324</v>
      </c>
      <c r="F16" s="15">
        <f t="shared" si="2"/>
        <v>-14104016</v>
      </c>
      <c r="G16" s="15">
        <f t="shared" si="2"/>
        <v>13405233</v>
      </c>
      <c r="H16" s="15">
        <f t="shared" si="2"/>
        <v>23030605</v>
      </c>
      <c r="I16" s="7"/>
      <c r="J16" s="7"/>
      <c r="K16" s="7"/>
      <c r="L16" s="7"/>
      <c r="M16" s="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8" t="s">
        <v>43</v>
      </c>
      <c r="B17" s="7">
        <v>8076543</v>
      </c>
      <c r="C17" s="7">
        <v>14540438</v>
      </c>
      <c r="D17" s="7">
        <v>5200000</v>
      </c>
      <c r="E17" s="7">
        <v>10024318</v>
      </c>
      <c r="F17" s="7">
        <v>16753319</v>
      </c>
      <c r="G17" s="11">
        <v>6480065</v>
      </c>
      <c r="H17" s="11">
        <v>13105113</v>
      </c>
      <c r="I17" s="7"/>
      <c r="J17" s="7"/>
      <c r="K17" s="7"/>
      <c r="L17" s="7"/>
      <c r="M17" s="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8" t="s">
        <v>45</v>
      </c>
      <c r="B18" s="7">
        <v>0</v>
      </c>
      <c r="C18" s="7">
        <v>0</v>
      </c>
      <c r="D18" s="7">
        <v>158736</v>
      </c>
      <c r="E18" s="7">
        <v>1289029</v>
      </c>
      <c r="F18" s="7">
        <v>1456389</v>
      </c>
      <c r="G18" s="11">
        <v>523286</v>
      </c>
      <c r="H18" s="11">
        <v>751873</v>
      </c>
      <c r="I18" s="7"/>
      <c r="J18" s="7"/>
      <c r="K18" s="7"/>
      <c r="L18" s="7"/>
      <c r="M18" s="7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8" t="s">
        <v>47</v>
      </c>
      <c r="B19" s="15">
        <f t="shared" ref="B19:H19" si="3">B16-B17+B18</f>
        <v>-45238923</v>
      </c>
      <c r="C19" s="15">
        <f t="shared" si="3"/>
        <v>-69796127</v>
      </c>
      <c r="D19" s="15">
        <f t="shared" si="3"/>
        <v>-20319263</v>
      </c>
      <c r="E19" s="15">
        <f t="shared" si="3"/>
        <v>-28359613</v>
      </c>
      <c r="F19" s="15">
        <f t="shared" si="3"/>
        <v>-29400946</v>
      </c>
      <c r="G19" s="15">
        <f t="shared" si="3"/>
        <v>7448454</v>
      </c>
      <c r="H19" s="15">
        <f t="shared" si="3"/>
        <v>10677365</v>
      </c>
      <c r="I19" s="7"/>
      <c r="J19" s="7"/>
      <c r="K19" s="7"/>
      <c r="L19" s="7"/>
      <c r="M19" s="7"/>
    </row>
    <row r="20" spans="1:25" x14ac:dyDescent="0.25">
      <c r="A20" s="22" t="s">
        <v>53</v>
      </c>
      <c r="B20" s="7">
        <v>0</v>
      </c>
      <c r="C20" s="7">
        <v>0</v>
      </c>
      <c r="D20" s="7">
        <v>0</v>
      </c>
      <c r="E20" s="7"/>
      <c r="F20" s="7">
        <v>0</v>
      </c>
      <c r="G20" s="11">
        <v>372423</v>
      </c>
      <c r="H20" s="11">
        <v>592262</v>
      </c>
      <c r="I20" s="7"/>
      <c r="J20" s="7"/>
      <c r="K20" s="7"/>
      <c r="L20" s="7"/>
      <c r="M20" s="7"/>
    </row>
    <row r="21" spans="1:25" ht="15.75" customHeight="1" x14ac:dyDescent="0.25">
      <c r="A21" s="8" t="s">
        <v>56</v>
      </c>
      <c r="B21" s="15">
        <f t="shared" ref="B21:H21" si="4">B19-B20</f>
        <v>-45238923</v>
      </c>
      <c r="C21" s="15">
        <f t="shared" si="4"/>
        <v>-69796127</v>
      </c>
      <c r="D21" s="15">
        <f t="shared" si="4"/>
        <v>-20319263</v>
      </c>
      <c r="E21" s="15">
        <f t="shared" si="4"/>
        <v>-28359613</v>
      </c>
      <c r="F21" s="15">
        <f t="shared" si="4"/>
        <v>-29400946</v>
      </c>
      <c r="G21" s="15">
        <f t="shared" si="4"/>
        <v>7076031</v>
      </c>
      <c r="H21" s="15">
        <f t="shared" si="4"/>
        <v>10085103</v>
      </c>
      <c r="I21" s="7"/>
      <c r="J21" s="7"/>
      <c r="K21" s="7"/>
      <c r="L21" s="7"/>
      <c r="M21" s="7"/>
    </row>
    <row r="22" spans="1:25" ht="15.75" customHeight="1" x14ac:dyDescent="0.25">
      <c r="A22" s="1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25" ht="15.75" customHeight="1" x14ac:dyDescent="0.25">
      <c r="A23" s="8" t="s">
        <v>60</v>
      </c>
      <c r="B23" s="17">
        <f t="shared" ref="B23:H23" si="5">SUM(B24:B25)</f>
        <v>827183</v>
      </c>
      <c r="C23" s="17">
        <f t="shared" si="5"/>
        <v>1142791</v>
      </c>
      <c r="D23" s="17">
        <f t="shared" si="5"/>
        <v>325452</v>
      </c>
      <c r="E23" s="17">
        <f t="shared" si="5"/>
        <v>516566</v>
      </c>
      <c r="F23" s="17">
        <f t="shared" si="5"/>
        <v>893016</v>
      </c>
      <c r="G23" s="17">
        <f t="shared" si="5"/>
        <v>1761263</v>
      </c>
      <c r="H23" s="17">
        <f t="shared" si="5"/>
        <v>2797756</v>
      </c>
      <c r="I23" s="7"/>
      <c r="J23" s="7"/>
      <c r="K23" s="7"/>
      <c r="L23" s="7"/>
      <c r="M23" s="7"/>
    </row>
    <row r="24" spans="1:25" ht="15.75" customHeight="1" x14ac:dyDescent="0.25">
      <c r="A24" s="22" t="s">
        <v>62</v>
      </c>
      <c r="B24" s="7">
        <v>827183</v>
      </c>
      <c r="C24" s="7">
        <v>1142791</v>
      </c>
      <c r="D24" s="7">
        <v>325452</v>
      </c>
      <c r="E24" s="7">
        <v>703706</v>
      </c>
      <c r="F24" s="7">
        <v>1173726</v>
      </c>
      <c r="G24" s="11">
        <v>1769008</v>
      </c>
      <c r="H24" s="11">
        <v>2813245</v>
      </c>
      <c r="I24" s="7"/>
      <c r="J24" s="7"/>
      <c r="K24" s="7"/>
      <c r="L24" s="7"/>
      <c r="M24" s="7"/>
    </row>
    <row r="25" spans="1:25" ht="15.75" customHeight="1" x14ac:dyDescent="0.25">
      <c r="A25" s="22" t="s">
        <v>63</v>
      </c>
      <c r="B25" s="7">
        <v>0</v>
      </c>
      <c r="C25" s="7">
        <v>0</v>
      </c>
      <c r="D25" s="7">
        <v>0</v>
      </c>
      <c r="E25" s="7">
        <v>-187140</v>
      </c>
      <c r="F25" s="7">
        <v>-280710</v>
      </c>
      <c r="G25" s="11">
        <v>-7745</v>
      </c>
      <c r="H25" s="11">
        <v>-15489</v>
      </c>
      <c r="I25" s="7"/>
      <c r="J25" s="7"/>
      <c r="K25" s="7"/>
      <c r="L25" s="7"/>
      <c r="M25" s="7"/>
    </row>
    <row r="26" spans="1:25" ht="15.75" customHeight="1" x14ac:dyDescent="0.25">
      <c r="A26" s="8" t="s">
        <v>65</v>
      </c>
      <c r="B26" s="16">
        <f>B21-B23</f>
        <v>-46066106</v>
      </c>
      <c r="C26" s="16">
        <f t="shared" ref="C26:H26" si="6">C21-C23+C22</f>
        <v>-70938918</v>
      </c>
      <c r="D26" s="16">
        <f t="shared" si="6"/>
        <v>-20644715</v>
      </c>
      <c r="E26" s="16">
        <f t="shared" si="6"/>
        <v>-28876179</v>
      </c>
      <c r="F26" s="16">
        <f t="shared" si="6"/>
        <v>-30293962</v>
      </c>
      <c r="G26" s="16">
        <f t="shared" si="6"/>
        <v>5314768</v>
      </c>
      <c r="H26" s="16">
        <f t="shared" si="6"/>
        <v>7287347</v>
      </c>
      <c r="I26" s="7"/>
      <c r="J26" s="7"/>
      <c r="K26" s="7"/>
      <c r="L26" s="7"/>
      <c r="M26" s="7"/>
    </row>
    <row r="27" spans="1:25" ht="15.75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5" ht="15.75" customHeight="1" x14ac:dyDescent="0.25">
      <c r="B28" s="7"/>
      <c r="C28" s="7"/>
      <c r="D28" s="7"/>
      <c r="E28" s="24"/>
      <c r="F28" s="7"/>
      <c r="G28" s="7"/>
      <c r="H28" s="7"/>
      <c r="I28" s="7"/>
      <c r="J28" s="7"/>
      <c r="K28" s="7"/>
      <c r="L28" s="7"/>
      <c r="M28" s="7"/>
    </row>
    <row r="29" spans="1:25" ht="15.75" customHeight="1" x14ac:dyDescent="0.25">
      <c r="A29" s="8" t="s">
        <v>70</v>
      </c>
      <c r="B29" s="26">
        <f>B26/('1'!B25/10)</f>
        <v>-1.6007209447630231</v>
      </c>
      <c r="C29" s="26">
        <f>C26/('1'!C25/10)</f>
        <v>-2.4650099976200859</v>
      </c>
      <c r="D29" s="26">
        <f>D26/('1'!D25/10)</f>
        <v>-0.71736965461883673</v>
      </c>
      <c r="E29" s="26">
        <f>E26/('1'!E25/10)</f>
        <v>-0.91218126884209194</v>
      </c>
      <c r="F29" s="26">
        <f>F26/('1'!F25/10)</f>
        <v>-0.9569681880491917</v>
      </c>
      <c r="G29" s="26">
        <f>G26/('1'!G25/10)</f>
        <v>0.16789035065343472</v>
      </c>
      <c r="H29" s="26">
        <f>H26/('1'!H25/10)</f>
        <v>0.20927540713500675</v>
      </c>
      <c r="I29" s="7"/>
      <c r="J29" s="7"/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B30" s="18"/>
      <c r="C30" s="18"/>
      <c r="G30" s="7"/>
      <c r="H30" s="7"/>
      <c r="I30" s="7"/>
      <c r="J30" s="7"/>
      <c r="K30" s="7"/>
      <c r="L30" s="7"/>
      <c r="M30" s="7"/>
    </row>
    <row r="31" spans="1:25" ht="15.75" customHeight="1" x14ac:dyDescent="0.25">
      <c r="G31" s="7"/>
      <c r="H31" s="7"/>
      <c r="I31" s="7"/>
      <c r="J31" s="7"/>
      <c r="K31" s="7"/>
      <c r="L31" s="7"/>
      <c r="M31" s="7"/>
    </row>
    <row r="32" spans="1:25" ht="15.75" customHeight="1" x14ac:dyDescent="0.25">
      <c r="G32" s="7"/>
      <c r="H32" s="7"/>
      <c r="I32" s="7"/>
      <c r="J32" s="7"/>
      <c r="K32" s="7"/>
      <c r="L32" s="7"/>
      <c r="M32" s="7"/>
    </row>
    <row r="33" spans="7:13" ht="15.75" customHeight="1" x14ac:dyDescent="0.25">
      <c r="G33" s="7"/>
      <c r="H33" s="7"/>
      <c r="I33" s="7"/>
      <c r="J33" s="7"/>
      <c r="K33" s="7"/>
      <c r="L33" s="7"/>
      <c r="M33" s="7"/>
    </row>
    <row r="34" spans="7:13" ht="15.75" customHeight="1" x14ac:dyDescent="0.25">
      <c r="G34" s="7"/>
      <c r="H34" s="7"/>
      <c r="I34" s="7"/>
      <c r="J34" s="7"/>
      <c r="K34" s="7"/>
      <c r="L34" s="7"/>
      <c r="M34" s="7"/>
    </row>
    <row r="35" spans="7:13" ht="15.75" customHeight="1" x14ac:dyDescent="0.25">
      <c r="G35" s="7"/>
      <c r="H35" s="7"/>
      <c r="I35" s="7"/>
      <c r="J35" s="7"/>
      <c r="K35" s="7"/>
      <c r="L35" s="7"/>
      <c r="M35" s="7"/>
    </row>
    <row r="36" spans="7:13" ht="15.75" customHeight="1" x14ac:dyDescent="0.25">
      <c r="G36" s="7"/>
      <c r="H36" s="7"/>
      <c r="I36" s="7"/>
      <c r="J36" s="7"/>
      <c r="K36" s="7"/>
      <c r="L36" s="7"/>
      <c r="M36" s="7"/>
    </row>
    <row r="37" spans="7:13" ht="15.75" customHeight="1" x14ac:dyDescent="0.25">
      <c r="G37" s="7"/>
      <c r="H37" s="7"/>
      <c r="I37" s="7"/>
      <c r="J37" s="7"/>
      <c r="K37" s="7"/>
      <c r="L37" s="7"/>
      <c r="M37" s="7"/>
    </row>
    <row r="38" spans="7:13" ht="15.75" customHeight="1" x14ac:dyDescent="0.25">
      <c r="G38" s="7"/>
      <c r="H38" s="7"/>
      <c r="I38" s="7"/>
      <c r="J38" s="7"/>
      <c r="K38" s="7"/>
      <c r="L38" s="7"/>
      <c r="M38" s="7"/>
    </row>
    <row r="39" spans="7:13" ht="15.75" customHeight="1" x14ac:dyDescent="0.25">
      <c r="G39" s="7"/>
      <c r="H39" s="7"/>
      <c r="I39" s="7"/>
      <c r="J39" s="7"/>
      <c r="K39" s="7"/>
      <c r="L39" s="7"/>
      <c r="M39" s="7"/>
    </row>
    <row r="40" spans="7:13" ht="15.75" customHeight="1" x14ac:dyDescent="0.25">
      <c r="G40" s="7"/>
      <c r="H40" s="7"/>
      <c r="I40" s="7"/>
      <c r="J40" s="7"/>
      <c r="K40" s="7"/>
      <c r="L40" s="7"/>
      <c r="M40" s="7"/>
    </row>
    <row r="41" spans="7:13" ht="15.75" customHeight="1" x14ac:dyDescent="0.25">
      <c r="G41" s="7"/>
      <c r="H41" s="7"/>
      <c r="I41" s="7"/>
      <c r="J41" s="7"/>
      <c r="K41" s="7"/>
      <c r="L41" s="7"/>
      <c r="M41" s="7"/>
    </row>
    <row r="42" spans="7:13" ht="15.75" customHeight="1" x14ac:dyDescent="0.25">
      <c r="G42" s="7"/>
      <c r="H42" s="7"/>
      <c r="I42" s="7"/>
      <c r="J42" s="7"/>
      <c r="K42" s="7"/>
      <c r="L42" s="7"/>
      <c r="M42" s="7"/>
    </row>
    <row r="43" spans="7:13" ht="15.75" customHeight="1" x14ac:dyDescent="0.25">
      <c r="G43" s="7"/>
      <c r="H43" s="7"/>
      <c r="I43" s="7"/>
      <c r="J43" s="7"/>
      <c r="K43" s="7"/>
      <c r="L43" s="7"/>
      <c r="M43" s="7"/>
    </row>
    <row r="44" spans="7:13" ht="15.75" customHeight="1" x14ac:dyDescent="0.25">
      <c r="G44" s="7"/>
      <c r="H44" s="7"/>
      <c r="I44" s="7"/>
      <c r="J44" s="7"/>
      <c r="K44" s="7"/>
      <c r="L44" s="7"/>
      <c r="M44" s="7"/>
    </row>
    <row r="45" spans="7:13" ht="15.75" customHeight="1" x14ac:dyDescent="0.25">
      <c r="G45" s="7"/>
      <c r="H45" s="7"/>
      <c r="I45" s="7"/>
      <c r="J45" s="7"/>
      <c r="K45" s="7"/>
      <c r="L45" s="7"/>
      <c r="M45" s="7"/>
    </row>
    <row r="46" spans="7:13" ht="15.75" customHeight="1" x14ac:dyDescent="0.25">
      <c r="G46" s="7"/>
      <c r="H46" s="7"/>
      <c r="I46" s="7"/>
      <c r="J46" s="7"/>
      <c r="K46" s="7"/>
      <c r="L46" s="7"/>
      <c r="M46" s="7"/>
    </row>
    <row r="47" spans="7:13" ht="15.75" customHeight="1" x14ac:dyDescent="0.25">
      <c r="G47" s="7"/>
      <c r="H47" s="7"/>
      <c r="I47" s="7"/>
      <c r="J47" s="7"/>
      <c r="K47" s="7"/>
      <c r="L47" s="7"/>
      <c r="M47" s="7"/>
    </row>
    <row r="48" spans="7:13" ht="15.75" customHeight="1" x14ac:dyDescent="0.25">
      <c r="G48" s="7"/>
      <c r="H48" s="7"/>
      <c r="I48" s="7"/>
      <c r="J48" s="7"/>
      <c r="K48" s="7"/>
      <c r="L48" s="7"/>
      <c r="M48" s="7"/>
    </row>
    <row r="49" spans="7:13" ht="15.75" customHeight="1" x14ac:dyDescent="0.25">
      <c r="G49" s="7"/>
      <c r="H49" s="7"/>
      <c r="I49" s="7"/>
      <c r="J49" s="7"/>
      <c r="K49" s="7"/>
      <c r="L49" s="7"/>
      <c r="M49" s="7"/>
    </row>
    <row r="50" spans="7:13" ht="15.75" customHeight="1" x14ac:dyDescent="0.25">
      <c r="G50" s="7"/>
      <c r="H50" s="7"/>
      <c r="I50" s="7"/>
      <c r="J50" s="7"/>
      <c r="K50" s="7"/>
      <c r="L50" s="7"/>
      <c r="M50" s="7"/>
    </row>
    <row r="51" spans="7:13" ht="15.75" customHeight="1" x14ac:dyDescent="0.25">
      <c r="G51" s="7"/>
      <c r="H51" s="7"/>
      <c r="I51" s="7"/>
      <c r="J51" s="7"/>
      <c r="K51" s="7"/>
      <c r="L51" s="7"/>
      <c r="M51" s="7"/>
    </row>
    <row r="52" spans="7:13" ht="15.75" customHeight="1" x14ac:dyDescent="0.25">
      <c r="G52" s="7"/>
      <c r="H52" s="7"/>
      <c r="I52" s="7"/>
      <c r="J52" s="7"/>
      <c r="K52" s="7"/>
      <c r="L52" s="7"/>
      <c r="M52" s="7"/>
    </row>
    <row r="53" spans="7:13" ht="15.75" customHeight="1" x14ac:dyDescent="0.25">
      <c r="G53" s="7"/>
      <c r="H53" s="7"/>
      <c r="I53" s="7"/>
      <c r="J53" s="7"/>
      <c r="K53" s="7"/>
      <c r="L53" s="7"/>
      <c r="M53" s="7"/>
    </row>
    <row r="54" spans="7:13" ht="15.75" customHeight="1" x14ac:dyDescent="0.25">
      <c r="G54" s="7"/>
      <c r="H54" s="7"/>
      <c r="I54" s="7"/>
      <c r="J54" s="7"/>
      <c r="K54" s="7"/>
      <c r="L54" s="7"/>
      <c r="M54" s="7"/>
    </row>
    <row r="55" spans="7:13" ht="15.75" customHeight="1" x14ac:dyDescent="0.25">
      <c r="G55" s="7"/>
      <c r="H55" s="7"/>
      <c r="I55" s="7"/>
      <c r="J55" s="7"/>
      <c r="K55" s="7"/>
      <c r="L55" s="7"/>
      <c r="M55" s="7"/>
    </row>
    <row r="56" spans="7:13" ht="15.75" customHeight="1" x14ac:dyDescent="0.25">
      <c r="G56" s="7"/>
      <c r="H56" s="7"/>
      <c r="I56" s="7"/>
      <c r="J56" s="7"/>
      <c r="K56" s="7"/>
      <c r="L56" s="7"/>
      <c r="M56" s="7"/>
    </row>
    <row r="57" spans="7:13" ht="15.75" customHeight="1" x14ac:dyDescent="0.25">
      <c r="G57" s="7"/>
      <c r="H57" s="7"/>
      <c r="I57" s="7"/>
      <c r="J57" s="7"/>
      <c r="K57" s="7"/>
      <c r="L57" s="7"/>
      <c r="M57" s="7"/>
    </row>
    <row r="58" spans="7:13" ht="15.75" customHeight="1" x14ac:dyDescent="0.25">
      <c r="G58" s="7"/>
      <c r="H58" s="7"/>
      <c r="I58" s="7"/>
      <c r="J58" s="7"/>
      <c r="K58" s="7"/>
      <c r="L58" s="7"/>
      <c r="M58" s="7"/>
    </row>
    <row r="59" spans="7:13" ht="15.75" customHeight="1" x14ac:dyDescent="0.25">
      <c r="G59" s="7"/>
      <c r="H59" s="7"/>
      <c r="I59" s="7"/>
      <c r="J59" s="7"/>
      <c r="K59" s="7"/>
      <c r="L59" s="7"/>
      <c r="M59" s="7"/>
    </row>
    <row r="60" spans="7:13" ht="15.75" customHeight="1" x14ac:dyDescent="0.25">
      <c r="G60" s="7"/>
      <c r="H60" s="7"/>
      <c r="I60" s="7"/>
      <c r="J60" s="7"/>
      <c r="K60" s="7"/>
      <c r="L60" s="7"/>
      <c r="M60" s="7"/>
    </row>
    <row r="61" spans="7:13" ht="15.75" customHeight="1" x14ac:dyDescent="0.2"/>
    <row r="62" spans="7:13" ht="15.75" customHeight="1" x14ac:dyDescent="0.2"/>
    <row r="63" spans="7:13" ht="15.75" customHeight="1" x14ac:dyDescent="0.2"/>
    <row r="64" spans="7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8" sqref="D18"/>
    </sheetView>
  </sheetViews>
  <sheetFormatPr defaultColWidth="12.625" defaultRowHeight="15" customHeight="1" x14ac:dyDescent="0.2"/>
  <cols>
    <col min="1" max="1" width="46.125" customWidth="1"/>
    <col min="2" max="2" width="13.5" customWidth="1"/>
    <col min="3" max="4" width="15.5" customWidth="1"/>
    <col min="5" max="5" width="15" customWidth="1"/>
    <col min="6" max="6" width="15.75" customWidth="1"/>
    <col min="7" max="8" width="14.25" customWidth="1"/>
    <col min="9" max="25" width="7.625" customWidth="1"/>
  </cols>
  <sheetData>
    <row r="1" spans="1:25" ht="15.75" x14ac:dyDescent="0.25">
      <c r="A1" s="1" t="s">
        <v>0</v>
      </c>
    </row>
    <row r="2" spans="1:25" ht="15.75" x14ac:dyDescent="0.25">
      <c r="A2" s="1" t="s">
        <v>9</v>
      </c>
    </row>
    <row r="3" spans="1:25" ht="15.75" x14ac:dyDescent="0.25">
      <c r="A3" s="1" t="s">
        <v>2</v>
      </c>
    </row>
    <row r="4" spans="1:25" ht="15.75" x14ac:dyDescent="0.25">
      <c r="A4" s="1"/>
      <c r="B4" s="10"/>
      <c r="C4" s="10"/>
      <c r="D4" s="10"/>
      <c r="E4" s="10"/>
      <c r="F4" s="10"/>
    </row>
    <row r="5" spans="1:25" x14ac:dyDescent="0.25">
      <c r="B5" s="3" t="s">
        <v>3</v>
      </c>
      <c r="C5" s="3" t="s">
        <v>4</v>
      </c>
      <c r="D5" s="3" t="s">
        <v>5</v>
      </c>
      <c r="E5" s="3" t="s">
        <v>3</v>
      </c>
      <c r="F5" s="3" t="s">
        <v>4</v>
      </c>
      <c r="G5" s="3" t="s">
        <v>5</v>
      </c>
      <c r="H5" s="3" t="s">
        <v>3</v>
      </c>
    </row>
    <row r="6" spans="1:25" x14ac:dyDescent="0.25">
      <c r="B6" s="4">
        <v>43100</v>
      </c>
      <c r="C6" s="4">
        <v>43190</v>
      </c>
      <c r="D6" s="4">
        <v>43373</v>
      </c>
      <c r="E6" s="4">
        <v>43465</v>
      </c>
      <c r="F6" s="4">
        <v>43555</v>
      </c>
      <c r="G6" s="5">
        <v>43738</v>
      </c>
      <c r="H6" s="5">
        <v>43830</v>
      </c>
    </row>
    <row r="7" spans="1:25" x14ac:dyDescent="0.25">
      <c r="A7" s="8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5" x14ac:dyDescent="0.25">
      <c r="A8" s="9" t="s">
        <v>12</v>
      </c>
      <c r="B8" s="7">
        <v>192682602</v>
      </c>
      <c r="C8" s="7">
        <v>233480753</v>
      </c>
      <c r="D8" s="7">
        <v>62317854</v>
      </c>
      <c r="E8" s="7">
        <v>134714325</v>
      </c>
      <c r="F8" s="7">
        <v>224852088</v>
      </c>
      <c r="G8" s="11">
        <v>125947283</v>
      </c>
      <c r="H8" s="11">
        <v>233206848</v>
      </c>
      <c r="I8" s="7"/>
      <c r="J8" s="7"/>
      <c r="K8" s="7"/>
      <c r="L8" s="7"/>
      <c r="M8" s="7"/>
      <c r="N8" s="7"/>
      <c r="O8" s="7"/>
      <c r="P8" s="7"/>
    </row>
    <row r="9" spans="1:25" x14ac:dyDescent="0.25">
      <c r="A9" s="9" t="s">
        <v>14</v>
      </c>
      <c r="B9" s="13">
        <v>-233134106</v>
      </c>
      <c r="C9" s="7">
        <v>-263820391</v>
      </c>
      <c r="D9" s="7">
        <v>-74042433</v>
      </c>
      <c r="E9" s="7">
        <v>-135386984</v>
      </c>
      <c r="F9" s="7">
        <v>-214928434</v>
      </c>
      <c r="G9" s="11">
        <v>-102094187</v>
      </c>
      <c r="H9" s="11">
        <v>-189029449</v>
      </c>
      <c r="I9" s="7"/>
      <c r="J9" s="7"/>
      <c r="K9" s="7"/>
      <c r="L9" s="7"/>
      <c r="M9" s="7"/>
      <c r="N9" s="7"/>
      <c r="O9" s="7"/>
      <c r="P9" s="7"/>
    </row>
    <row r="10" spans="1:25" x14ac:dyDescent="0.25">
      <c r="A10" s="9" t="s">
        <v>16</v>
      </c>
      <c r="B10" s="7">
        <v>-5680319</v>
      </c>
      <c r="C10" s="7">
        <v>-5840176</v>
      </c>
      <c r="D10" s="7">
        <v>-1635183</v>
      </c>
      <c r="E10" s="7">
        <v>-3203888</v>
      </c>
      <c r="F10" s="7">
        <v>-8969215</v>
      </c>
      <c r="G10" s="11">
        <v>-22500360</v>
      </c>
      <c r="H10" s="11">
        <v>-6840321</v>
      </c>
      <c r="I10" s="7"/>
      <c r="J10" s="7"/>
      <c r="K10" s="7"/>
      <c r="L10" s="7"/>
      <c r="M10" s="7"/>
      <c r="N10" s="7"/>
      <c r="O10" s="7"/>
      <c r="P10" s="7"/>
    </row>
    <row r="11" spans="1:25" x14ac:dyDescent="0.25">
      <c r="A11" s="8" t="s">
        <v>19</v>
      </c>
      <c r="B11" s="15">
        <f t="shared" ref="B11:H11" si="0">SUM(B8:B10)</f>
        <v>-46131823</v>
      </c>
      <c r="C11" s="15">
        <f t="shared" si="0"/>
        <v>-36179814</v>
      </c>
      <c r="D11" s="15">
        <f t="shared" si="0"/>
        <v>-13359762</v>
      </c>
      <c r="E11" s="15">
        <f t="shared" si="0"/>
        <v>-3876547</v>
      </c>
      <c r="F11" s="15">
        <f t="shared" si="0"/>
        <v>954439</v>
      </c>
      <c r="G11" s="15">
        <f t="shared" si="0"/>
        <v>1352736</v>
      </c>
      <c r="H11" s="15">
        <f t="shared" si="0"/>
        <v>37337078</v>
      </c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8"/>
      <c r="B12" s="17"/>
      <c r="C12" s="17"/>
      <c r="D12" s="17"/>
      <c r="E12" s="17"/>
      <c r="F12" s="1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8" t="s">
        <v>23</v>
      </c>
      <c r="B13" s="17"/>
      <c r="C13" s="17"/>
      <c r="D13" s="17"/>
      <c r="E13" s="17"/>
      <c r="F13" s="1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18" t="s">
        <v>24</v>
      </c>
      <c r="B14" s="7">
        <v>-1290000</v>
      </c>
      <c r="C14" s="7">
        <v>-1290000</v>
      </c>
      <c r="D14" s="7">
        <v>0</v>
      </c>
      <c r="E14" s="7">
        <v>0</v>
      </c>
      <c r="F14" s="7">
        <v>-505410</v>
      </c>
      <c r="G14" s="11">
        <v>0</v>
      </c>
      <c r="H14" s="11">
        <v>0</v>
      </c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8" t="s">
        <v>27</v>
      </c>
      <c r="B15" s="15">
        <f t="shared" ref="B15:H15" si="1">SUM(B14)</f>
        <v>-1290000</v>
      </c>
      <c r="C15" s="15">
        <f t="shared" si="1"/>
        <v>-1290000</v>
      </c>
      <c r="D15" s="15">
        <f t="shared" si="1"/>
        <v>0</v>
      </c>
      <c r="E15" s="15">
        <f t="shared" si="1"/>
        <v>0</v>
      </c>
      <c r="F15" s="15">
        <f t="shared" si="1"/>
        <v>-505410</v>
      </c>
      <c r="G15" s="15">
        <f t="shared" si="1"/>
        <v>0</v>
      </c>
      <c r="H15" s="15">
        <f t="shared" si="1"/>
        <v>0</v>
      </c>
      <c r="I15" s="7"/>
      <c r="J15" s="7"/>
      <c r="K15" s="7"/>
      <c r="L15" s="7"/>
      <c r="M15" s="7"/>
      <c r="N15" s="7"/>
      <c r="O15" s="7"/>
      <c r="P15" s="7"/>
    </row>
    <row r="16" spans="1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5" x14ac:dyDescent="0.25">
      <c r="A17" s="8" t="s">
        <v>31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5" x14ac:dyDescent="0.25">
      <c r="A18" s="18" t="s">
        <v>33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11">
        <v>0</v>
      </c>
      <c r="H18" s="11">
        <v>0</v>
      </c>
      <c r="I18" s="7"/>
      <c r="J18" s="7"/>
      <c r="K18" s="7"/>
      <c r="L18" s="7"/>
      <c r="M18" s="7"/>
      <c r="N18" s="7"/>
      <c r="O18" s="7"/>
      <c r="P18" s="7"/>
    </row>
    <row r="19" spans="1:25" x14ac:dyDescent="0.25">
      <c r="A19" s="18" t="s">
        <v>37</v>
      </c>
      <c r="B19" s="7">
        <v>39871175</v>
      </c>
      <c r="C19" s="7">
        <v>35973236</v>
      </c>
      <c r="D19" s="7">
        <v>33186174</v>
      </c>
      <c r="E19" s="7">
        <v>111936677</v>
      </c>
      <c r="F19" s="7">
        <v>114399976</v>
      </c>
      <c r="G19" s="11">
        <v>67483418</v>
      </c>
      <c r="H19" s="11">
        <v>21866346</v>
      </c>
      <c r="I19" s="7"/>
      <c r="J19" s="7"/>
      <c r="K19" s="7"/>
      <c r="L19" s="7"/>
      <c r="M19" s="7"/>
      <c r="N19" s="7"/>
      <c r="O19" s="7"/>
      <c r="P19" s="7"/>
    </row>
    <row r="20" spans="1:25" x14ac:dyDescent="0.25">
      <c r="A20" s="18" t="s">
        <v>38</v>
      </c>
      <c r="B20" s="7">
        <v>0</v>
      </c>
      <c r="C20" s="7">
        <v>0</v>
      </c>
      <c r="D20" s="7">
        <v>-13100000</v>
      </c>
      <c r="E20" s="7">
        <v>-102119500</v>
      </c>
      <c r="F20" s="7">
        <v>-111936677</v>
      </c>
      <c r="G20" s="11">
        <v>-69352505</v>
      </c>
      <c r="H20" s="11">
        <v>-57094709</v>
      </c>
      <c r="I20" s="7"/>
      <c r="J20" s="7"/>
      <c r="K20" s="7"/>
      <c r="L20" s="7"/>
      <c r="M20" s="7"/>
      <c r="N20" s="7"/>
      <c r="O20" s="7"/>
      <c r="P20" s="7"/>
    </row>
    <row r="21" spans="1:25" ht="15.75" customHeight="1" x14ac:dyDescent="0.25">
      <c r="A21" s="9" t="s">
        <v>39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11">
        <v>0</v>
      </c>
      <c r="H21" s="11">
        <v>0</v>
      </c>
      <c r="I21" s="7"/>
      <c r="J21" s="7"/>
      <c r="K21" s="7"/>
      <c r="L21" s="7"/>
      <c r="M21" s="7"/>
      <c r="N21" s="7"/>
      <c r="O21" s="7"/>
      <c r="P21" s="7"/>
    </row>
    <row r="22" spans="1:25" ht="15.75" customHeight="1" x14ac:dyDescent="0.25">
      <c r="A22" s="8" t="s">
        <v>42</v>
      </c>
      <c r="B22" s="15">
        <f t="shared" ref="B22:H22" si="2">SUM(B18:B21)</f>
        <v>39871175</v>
      </c>
      <c r="C22" s="15">
        <f t="shared" si="2"/>
        <v>35973236</v>
      </c>
      <c r="D22" s="15">
        <f t="shared" si="2"/>
        <v>20086174</v>
      </c>
      <c r="E22" s="15">
        <f t="shared" si="2"/>
        <v>9817177</v>
      </c>
      <c r="F22" s="15">
        <f t="shared" si="2"/>
        <v>2463299</v>
      </c>
      <c r="G22" s="15">
        <f t="shared" si="2"/>
        <v>-1869087</v>
      </c>
      <c r="H22" s="15">
        <f t="shared" si="2"/>
        <v>-35228363</v>
      </c>
      <c r="I22" s="7"/>
      <c r="J22" s="7"/>
      <c r="K22" s="7"/>
      <c r="L22" s="7"/>
      <c r="M22" s="7"/>
      <c r="N22" s="7"/>
      <c r="O22" s="7"/>
      <c r="P22" s="7"/>
    </row>
    <row r="23" spans="1:25" ht="15.75" customHeight="1" x14ac:dyDescent="0.25">
      <c r="A23" s="8"/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25" ht="15.75" customHeight="1" x14ac:dyDescent="0.25">
      <c r="A24" s="8" t="s">
        <v>44</v>
      </c>
      <c r="B24" s="17">
        <f t="shared" ref="B24:H24" si="3">SUM(B11,B15,B22)</f>
        <v>-7550648</v>
      </c>
      <c r="C24" s="17">
        <f t="shared" si="3"/>
        <v>-1496578</v>
      </c>
      <c r="D24" s="17">
        <f t="shared" si="3"/>
        <v>6726412</v>
      </c>
      <c r="E24" s="17">
        <f t="shared" si="3"/>
        <v>5940630</v>
      </c>
      <c r="F24" s="17">
        <f t="shared" si="3"/>
        <v>2912328</v>
      </c>
      <c r="G24" s="17">
        <f t="shared" si="3"/>
        <v>-516351</v>
      </c>
      <c r="H24" s="17">
        <f t="shared" si="3"/>
        <v>2108715</v>
      </c>
      <c r="I24" s="7"/>
      <c r="J24" s="7"/>
      <c r="K24" s="7"/>
      <c r="L24" s="7"/>
      <c r="M24" s="7"/>
      <c r="N24" s="7"/>
      <c r="O24" s="7"/>
      <c r="P24" s="7"/>
    </row>
    <row r="25" spans="1:25" ht="15.75" customHeight="1" x14ac:dyDescent="0.25">
      <c r="A25" s="18" t="s">
        <v>49</v>
      </c>
      <c r="B25" s="7">
        <v>10428112</v>
      </c>
      <c r="C25" s="7">
        <v>10428112</v>
      </c>
      <c r="D25" s="7">
        <v>669520</v>
      </c>
      <c r="E25" s="7">
        <v>669520</v>
      </c>
      <c r="F25" s="7">
        <v>669520</v>
      </c>
      <c r="G25" s="11">
        <v>2868812</v>
      </c>
      <c r="H25" s="11">
        <v>2868812</v>
      </c>
      <c r="I25" s="7"/>
      <c r="J25" s="7"/>
      <c r="K25" s="7"/>
      <c r="L25" s="7"/>
      <c r="M25" s="7"/>
      <c r="N25" s="7"/>
      <c r="O25" s="7"/>
      <c r="P25" s="7"/>
    </row>
    <row r="26" spans="1:25" ht="15.75" customHeight="1" x14ac:dyDescent="0.25">
      <c r="A26" s="8" t="s">
        <v>51</v>
      </c>
      <c r="B26" s="16">
        <f t="shared" ref="B26:H26" si="4">SUM(B24:B25)</f>
        <v>2877464</v>
      </c>
      <c r="C26" s="16">
        <f t="shared" si="4"/>
        <v>8931534</v>
      </c>
      <c r="D26" s="16">
        <f t="shared" si="4"/>
        <v>7395932</v>
      </c>
      <c r="E26" s="16">
        <f t="shared" si="4"/>
        <v>6610150</v>
      </c>
      <c r="F26" s="16">
        <f t="shared" si="4"/>
        <v>3581848</v>
      </c>
      <c r="G26" s="16">
        <f t="shared" si="4"/>
        <v>2352461</v>
      </c>
      <c r="H26" s="16">
        <f t="shared" si="4"/>
        <v>4977527</v>
      </c>
      <c r="I26" s="7"/>
      <c r="J26" s="7"/>
      <c r="K26" s="7"/>
      <c r="L26" s="7"/>
      <c r="M26" s="7"/>
      <c r="N26" s="7"/>
      <c r="O26" s="7"/>
      <c r="P26" s="7"/>
    </row>
    <row r="27" spans="1:25" ht="15.75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25" ht="15.75" customHeight="1" x14ac:dyDescent="0.25"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5" ht="15.75" customHeight="1" x14ac:dyDescent="0.25">
      <c r="A29" s="8" t="s">
        <v>58</v>
      </c>
      <c r="B29" s="23">
        <f>B11/('1'!B25/10)</f>
        <v>-1.6030045017523418</v>
      </c>
      <c r="C29" s="23">
        <f>C11/('1'!C25/10)</f>
        <v>-1.2571886594328257</v>
      </c>
      <c r="D29" s="23">
        <f>D11/('1'!D25/10)</f>
        <v>-0.46422960315653955</v>
      </c>
      <c r="E29" s="23">
        <f>E11/('1'!E25/10)</f>
        <v>-0.12245780721839981</v>
      </c>
      <c r="F29" s="23">
        <f>F11/('1'!F25/10)</f>
        <v>3.015015864988153E-2</v>
      </c>
      <c r="G29" s="23">
        <f>G11/('1'!G25/10)</f>
        <v>4.2732123280174159E-2</v>
      </c>
      <c r="H29" s="23">
        <f>H11/('1'!H25/10)</f>
        <v>1.0722327617556162</v>
      </c>
      <c r="I29" s="7"/>
      <c r="J29" s="7"/>
      <c r="K29" s="7"/>
      <c r="L29" s="7"/>
      <c r="M29" s="7"/>
      <c r="N29" s="7"/>
      <c r="O29" s="7"/>
      <c r="P29" s="7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E30" s="18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25" ht="15.75" customHeight="1" x14ac:dyDescent="0.25"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25" ht="15.75" customHeight="1" x14ac:dyDescent="0.25"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7:16" ht="15.75" customHeight="1" x14ac:dyDescent="0.25"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7:16" ht="15.75" customHeight="1" x14ac:dyDescent="0.25"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7:16" ht="15.75" customHeight="1" x14ac:dyDescent="0.25"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7:16" ht="15.75" customHeight="1" x14ac:dyDescent="0.25"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7:16" ht="15.75" customHeight="1" x14ac:dyDescent="0.25"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7:16" ht="15.75" customHeight="1" x14ac:dyDescent="0.25"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7:16" ht="15.75" customHeight="1" x14ac:dyDescent="0.25"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7:16" ht="15.75" customHeight="1" x14ac:dyDescent="0.25"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7:16" ht="15.75" customHeight="1" x14ac:dyDescent="0.25"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7:16" ht="15.75" customHeight="1" x14ac:dyDescent="0.25"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7:16" ht="15.75" customHeight="1" x14ac:dyDescent="0.25"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7:16" ht="15.75" customHeight="1" x14ac:dyDescent="0.25"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7:16" ht="15.75" customHeight="1" x14ac:dyDescent="0.25"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7:16" ht="15.75" customHeight="1" x14ac:dyDescent="0.2"/>
    <row r="47" spans="7:16" ht="15.75" customHeight="1" x14ac:dyDescent="0.2"/>
    <row r="48" spans="7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28.125" customWidth="1"/>
    <col min="2" max="2" width="12.125" customWidth="1"/>
    <col min="3" max="3" width="12" customWidth="1"/>
    <col min="4" max="4" width="11.875" customWidth="1"/>
    <col min="5" max="5" width="12.25" customWidth="1"/>
    <col min="6" max="6" width="12.375" customWidth="1"/>
    <col min="7" max="26" width="7.625" customWidth="1"/>
  </cols>
  <sheetData>
    <row r="1" spans="1:6" ht="15.75" x14ac:dyDescent="0.25">
      <c r="A1" s="1" t="s">
        <v>0</v>
      </c>
    </row>
    <row r="2" spans="1:6" x14ac:dyDescent="0.25">
      <c r="A2" s="8" t="s">
        <v>78</v>
      </c>
    </row>
    <row r="3" spans="1:6" ht="15.75" x14ac:dyDescent="0.25">
      <c r="A3" s="1" t="s">
        <v>79</v>
      </c>
    </row>
    <row r="4" spans="1:6" x14ac:dyDescent="0.25">
      <c r="B4" s="28" t="s">
        <v>3</v>
      </c>
      <c r="C4" s="28" t="s">
        <v>4</v>
      </c>
      <c r="D4" s="28" t="s">
        <v>5</v>
      </c>
      <c r="E4" s="28" t="s">
        <v>3</v>
      </c>
      <c r="F4" s="28" t="s">
        <v>4</v>
      </c>
    </row>
    <row r="5" spans="1:6" x14ac:dyDescent="0.25">
      <c r="B5" s="29">
        <v>43100</v>
      </c>
      <c r="C5" s="29">
        <v>43190</v>
      </c>
      <c r="D5" s="29">
        <v>43373</v>
      </c>
      <c r="E5" s="29">
        <v>43465</v>
      </c>
      <c r="F5" s="29">
        <v>43190</v>
      </c>
    </row>
    <row r="6" spans="1:6" x14ac:dyDescent="0.25">
      <c r="A6" s="18" t="s">
        <v>80</v>
      </c>
      <c r="B6" s="30">
        <f>'2'!B26/'1'!B20</f>
        <v>-5.8346808528111832E-2</v>
      </c>
      <c r="C6" s="30">
        <f>'2'!C26/'1'!C20</f>
        <v>-9.0899209776412179E-2</v>
      </c>
      <c r="D6" s="30">
        <f>'2'!D26/'1'!D20</f>
        <v>-2.649624826554987E-2</v>
      </c>
      <c r="E6" s="30">
        <f>'2'!E26/'1'!E20</f>
        <v>-3.9389212418480139E-2</v>
      </c>
      <c r="F6" s="30">
        <f>'2'!F26/'1'!F20</f>
        <v>-3.4429665661830373E-2</v>
      </c>
    </row>
    <row r="7" spans="1:6" x14ac:dyDescent="0.25">
      <c r="A7" s="18" t="s">
        <v>81</v>
      </c>
      <c r="B7" s="30">
        <f>'2'!B26/'1'!B44</f>
        <v>-7.6150254002657607E-3</v>
      </c>
      <c r="C7" s="30">
        <f>'2'!C26/'1'!C44</f>
        <v>-1.1751351062041586E-2</v>
      </c>
      <c r="D7" s="30">
        <f>'2'!D26/'1'!D44</f>
        <v>-3.4233293486915467E-3</v>
      </c>
      <c r="E7" s="30">
        <f>'2'!E26/'1'!E44</f>
        <v>-4.8266333240838425E-3</v>
      </c>
      <c r="F7" s="30">
        <f>'2'!F26/'1'!F44</f>
        <v>-4.9439970592871458E-3</v>
      </c>
    </row>
    <row r="8" spans="1:6" x14ac:dyDescent="0.25">
      <c r="A8" s="18" t="s">
        <v>82</v>
      </c>
      <c r="B8" s="30">
        <f>'1'!B34/'1'!B30</f>
        <v>1.0649235631777302E-2</v>
      </c>
      <c r="C8" s="30">
        <f>'1'!C34/'1'!C30</f>
        <v>1.0696223962964513E-2</v>
      </c>
      <c r="D8" s="30">
        <f>'1'!D34/'1'!D30</f>
        <v>1.071225269577759E-2</v>
      </c>
      <c r="E8" s="30">
        <f>'1'!E34/'1'!E30</f>
        <v>1.0728145231537494E-2</v>
      </c>
      <c r="F8" s="30">
        <f>'1'!F34/'1'!F30</f>
        <v>1.0730639955489785E-2</v>
      </c>
    </row>
    <row r="9" spans="1:6" x14ac:dyDescent="0.25">
      <c r="A9" s="18" t="s">
        <v>83</v>
      </c>
      <c r="B9" s="31">
        <f>'1'!B20/'1'!B42</f>
        <v>1.9469782005558489</v>
      </c>
      <c r="C9" s="31">
        <f>'1'!C20/'1'!C42</f>
        <v>1.8699943223704831</v>
      </c>
      <c r="D9" s="31">
        <f>'1'!D20/'1'!D42</f>
        <v>1.8683554784961562</v>
      </c>
      <c r="E9" s="31">
        <f>'1'!E20/'1'!E42</f>
        <v>1.9418886729220672</v>
      </c>
      <c r="F9" s="31">
        <f>'1'!F20/'1'!F42</f>
        <v>1.6802860095130641</v>
      </c>
    </row>
    <row r="10" spans="1:6" x14ac:dyDescent="0.25">
      <c r="A10" s="18" t="s">
        <v>84</v>
      </c>
      <c r="B10" s="30">
        <f>'2'!B26/'2'!B8</f>
        <v>-0.38115735028022563</v>
      </c>
      <c r="C10" s="30">
        <f>'2'!C26/'2'!C8</f>
        <v>-0.42618555211224873</v>
      </c>
      <c r="D10" s="30">
        <f>'2'!D26/'2'!D8</f>
        <v>-0.38172144566757649</v>
      </c>
      <c r="E10" s="30">
        <f>'2'!E26/'2'!E8</f>
        <v>-0.2489426833715172</v>
      </c>
      <c r="F10" s="30">
        <f>'2'!F26/'2'!F8</f>
        <v>-0.156021789391601</v>
      </c>
    </row>
    <row r="11" spans="1:6" x14ac:dyDescent="0.25">
      <c r="A11" s="9" t="s">
        <v>85</v>
      </c>
      <c r="B11" s="30">
        <f>'2'!B16/'2'!B8</f>
        <v>-0.30748668643507338</v>
      </c>
      <c r="C11" s="30">
        <f>'2'!C16/'2'!C8</f>
        <v>-0.33196413178740208</v>
      </c>
      <c r="D11" s="30">
        <f>'2'!D16/'2'!D8</f>
        <v>-0.28249069387432996</v>
      </c>
      <c r="E11" s="30">
        <f>'2'!E16/'2'!E8</f>
        <v>-0.16918207481370948</v>
      </c>
      <c r="F11" s="30">
        <f>'2'!F16/'2'!F8</f>
        <v>-7.2639353476701751E-2</v>
      </c>
    </row>
    <row r="12" spans="1:6" x14ac:dyDescent="0.25">
      <c r="A12" s="18" t="s">
        <v>86</v>
      </c>
      <c r="B12" s="30">
        <f>'2'!B26/('1'!B34+'1'!B30)</f>
        <v>-8.162165517170035E-3</v>
      </c>
      <c r="C12" s="30">
        <f>'2'!C26/('1'!C34+'1'!C30)</f>
        <v>-1.2624096766200505E-2</v>
      </c>
      <c r="D12" s="30">
        <f>'2'!D26/('1'!D34+'1'!D30)</f>
        <v>-3.6793243966386307E-3</v>
      </c>
      <c r="E12" s="30">
        <f>'2'!E26/('1'!E34+'1'!E30)</f>
        <v>-5.1538991959884815E-3</v>
      </c>
      <c r="F12" s="30">
        <f>'2'!F26/('1'!F34+'1'!F30)</f>
        <v>-5.4081929569459296E-3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Anik</cp:lastModifiedBy>
  <dcterms:created xsi:type="dcterms:W3CDTF">2019-02-19T03:18:07Z</dcterms:created>
  <dcterms:modified xsi:type="dcterms:W3CDTF">2020-04-11T14:54:31Z</dcterms:modified>
</cp:coreProperties>
</file>