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Q\"/>
    </mc:Choice>
  </mc:AlternateContent>
  <bookViews>
    <workbookView xWindow="120" yWindow="75" windowWidth="9555" windowHeight="7500" tabRatio="609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H43" i="3" l="1"/>
  <c r="I43" i="3"/>
  <c r="I41" i="3"/>
  <c r="I39" i="3"/>
  <c r="H38" i="3"/>
  <c r="I38" i="3"/>
  <c r="H32" i="3"/>
  <c r="H25" i="3"/>
  <c r="H17" i="3"/>
  <c r="H39" i="2"/>
  <c r="H36" i="2"/>
  <c r="G29" i="2"/>
  <c r="H28" i="2"/>
  <c r="H14" i="2"/>
  <c r="H8" i="2"/>
  <c r="I8" i="2"/>
  <c r="H57" i="1"/>
  <c r="H53" i="1"/>
  <c r="H56" i="1" s="1"/>
  <c r="H41" i="1"/>
  <c r="H33" i="1"/>
  <c r="H24" i="1"/>
  <c r="H20" i="1"/>
  <c r="H14" i="1"/>
  <c r="H10" i="1"/>
  <c r="H26" i="3" l="1"/>
  <c r="H39" i="3" s="1"/>
  <c r="H41" i="3" s="1"/>
  <c r="H15" i="2"/>
  <c r="H29" i="2" s="1"/>
  <c r="H32" i="2" s="1"/>
  <c r="H37" i="2" s="1"/>
  <c r="H38" i="2" s="1"/>
  <c r="H15" i="1"/>
  <c r="H28" i="1" s="1"/>
  <c r="G17" i="3"/>
  <c r="G14" i="2"/>
  <c r="G53" i="1"/>
  <c r="H44" i="1"/>
  <c r="H54" i="1" s="1"/>
  <c r="I44" i="1"/>
  <c r="E44" i="1"/>
  <c r="G41" i="1"/>
  <c r="H42" i="3" l="1"/>
  <c r="F43" i="3"/>
  <c r="G43" i="3"/>
  <c r="F38" i="3"/>
  <c r="G38" i="3"/>
  <c r="F32" i="3"/>
  <c r="G32" i="3"/>
  <c r="F25" i="3"/>
  <c r="G25" i="3"/>
  <c r="G26" i="3" s="1"/>
  <c r="F17" i="3"/>
  <c r="F39" i="2"/>
  <c r="G39" i="2"/>
  <c r="F36" i="2"/>
  <c r="G36" i="2"/>
  <c r="F28" i="2"/>
  <c r="G28" i="2"/>
  <c r="F14" i="2"/>
  <c r="F8" i="2"/>
  <c r="G8" i="2"/>
  <c r="G15" i="2" s="1"/>
  <c r="F57" i="1"/>
  <c r="G57" i="1"/>
  <c r="F53" i="1"/>
  <c r="F56" i="1" s="1"/>
  <c r="G56" i="1"/>
  <c r="F41" i="1"/>
  <c r="F33" i="1"/>
  <c r="G33" i="1"/>
  <c r="G44" i="1" s="1"/>
  <c r="F24" i="1"/>
  <c r="G24" i="1"/>
  <c r="F20" i="1"/>
  <c r="G20" i="1"/>
  <c r="F14" i="1"/>
  <c r="G14" i="1"/>
  <c r="F10" i="1"/>
  <c r="F15" i="1" s="1"/>
  <c r="G10" i="1"/>
  <c r="F26" i="3" l="1"/>
  <c r="F39" i="3" s="1"/>
  <c r="F41" i="3" s="1"/>
  <c r="F15" i="2"/>
  <c r="F29" i="2" s="1"/>
  <c r="F32" i="2" s="1"/>
  <c r="F37" i="2" s="1"/>
  <c r="F38" i="2" s="1"/>
  <c r="F44" i="1"/>
  <c r="F54" i="1" s="1"/>
  <c r="F28" i="1"/>
  <c r="G39" i="3"/>
  <c r="G41" i="3" s="1"/>
  <c r="G42" i="3"/>
  <c r="G32" i="2"/>
  <c r="G37" i="2" s="1"/>
  <c r="G38" i="2" s="1"/>
  <c r="G54" i="1"/>
  <c r="G15" i="1"/>
  <c r="G28" i="1" s="1"/>
  <c r="C43" i="3"/>
  <c r="D43" i="3"/>
  <c r="E43" i="3"/>
  <c r="B43" i="3"/>
  <c r="C39" i="2"/>
  <c r="D39" i="2"/>
  <c r="E39" i="2"/>
  <c r="B39" i="2"/>
  <c r="C57" i="1"/>
  <c r="D57" i="1"/>
  <c r="E57" i="1"/>
  <c r="B57" i="1"/>
  <c r="F42" i="3" l="1"/>
  <c r="B6" i="4"/>
  <c r="B8" i="2"/>
  <c r="C6" i="4" s="1"/>
  <c r="C8" i="2"/>
  <c r="D6" i="4" s="1"/>
  <c r="D8" i="2"/>
  <c r="E8" i="2"/>
  <c r="F6" i="4" s="1"/>
  <c r="E38" i="3"/>
  <c r="D38" i="3"/>
  <c r="C38" i="3"/>
  <c r="B38" i="3"/>
  <c r="E32" i="3"/>
  <c r="D32" i="3"/>
  <c r="C32" i="3"/>
  <c r="B32" i="3"/>
  <c r="E25" i="3"/>
  <c r="D25" i="3"/>
  <c r="C25" i="3"/>
  <c r="B25" i="3"/>
  <c r="E17" i="3"/>
  <c r="D17" i="3"/>
  <c r="C17" i="3"/>
  <c r="B17" i="3"/>
  <c r="E36" i="2"/>
  <c r="D36" i="2"/>
  <c r="C36" i="2"/>
  <c r="B36" i="2"/>
  <c r="E28" i="2"/>
  <c r="D28" i="2"/>
  <c r="C28" i="2"/>
  <c r="B28" i="2"/>
  <c r="E14" i="2"/>
  <c r="D14" i="2"/>
  <c r="C14" i="2"/>
  <c r="B14" i="2"/>
  <c r="B26" i="3" l="1"/>
  <c r="B39" i="3" s="1"/>
  <c r="B41" i="3" s="1"/>
  <c r="C26" i="3"/>
  <c r="C39" i="3" s="1"/>
  <c r="C41" i="3" s="1"/>
  <c r="B7" i="4"/>
  <c r="B15" i="2"/>
  <c r="B29" i="2" s="1"/>
  <c r="C7" i="4" s="1"/>
  <c r="E15" i="2"/>
  <c r="E29" i="2" s="1"/>
  <c r="E32" i="2" s="1"/>
  <c r="E37" i="2" s="1"/>
  <c r="D26" i="3"/>
  <c r="E26" i="3"/>
  <c r="D15" i="2"/>
  <c r="D29" i="2" s="1"/>
  <c r="E6" i="4"/>
  <c r="C15" i="2"/>
  <c r="C29" i="2" s="1"/>
  <c r="B33" i="1"/>
  <c r="B42" i="3" l="1"/>
  <c r="C42" i="3"/>
  <c r="F7" i="4"/>
  <c r="E39" i="3"/>
  <c r="E41" i="3" s="1"/>
  <c r="E42" i="3"/>
  <c r="D39" i="3"/>
  <c r="D41" i="3" s="1"/>
  <c r="D42" i="3"/>
  <c r="B32" i="2"/>
  <c r="B37" i="2" s="1"/>
  <c r="B38" i="2" s="1"/>
  <c r="E38" i="2"/>
  <c r="F8" i="4"/>
  <c r="C32" i="2"/>
  <c r="C37" i="2" s="1"/>
  <c r="D7" i="4"/>
  <c r="D32" i="2"/>
  <c r="D37" i="2" s="1"/>
  <c r="E7" i="4"/>
  <c r="E53" i="1"/>
  <c r="E41" i="1"/>
  <c r="E33" i="1"/>
  <c r="E24" i="1"/>
  <c r="E20" i="1"/>
  <c r="E14" i="1"/>
  <c r="E10" i="1"/>
  <c r="D53" i="1"/>
  <c r="B53" i="1"/>
  <c r="D41" i="1"/>
  <c r="B41" i="1"/>
  <c r="B44" i="1" s="1"/>
  <c r="D33" i="1"/>
  <c r="D24" i="1"/>
  <c r="B24" i="1"/>
  <c r="D20" i="1"/>
  <c r="B20" i="1"/>
  <c r="D14" i="1"/>
  <c r="B14" i="1"/>
  <c r="D10" i="1"/>
  <c r="B10" i="1"/>
  <c r="C53" i="1"/>
  <c r="C41" i="1"/>
  <c r="C33" i="1"/>
  <c r="C24" i="1"/>
  <c r="C20" i="1"/>
  <c r="C14" i="1"/>
  <c r="C10" i="1"/>
  <c r="D44" i="1" l="1"/>
  <c r="D54" i="1" s="1"/>
  <c r="C44" i="1"/>
  <c r="B8" i="4"/>
  <c r="E15" i="1"/>
  <c r="E28" i="1" s="1"/>
  <c r="F9" i="4" s="1"/>
  <c r="C8" i="4"/>
  <c r="C38" i="2"/>
  <c r="D8" i="4"/>
  <c r="D38" i="2"/>
  <c r="E8" i="4"/>
  <c r="B56" i="1"/>
  <c r="C10" i="4"/>
  <c r="D56" i="1"/>
  <c r="E10" i="4"/>
  <c r="C56" i="1"/>
  <c r="D10" i="4"/>
  <c r="B10" i="4"/>
  <c r="E56" i="1"/>
  <c r="F10" i="4"/>
  <c r="C15" i="1"/>
  <c r="C28" i="1" s="1"/>
  <c r="D9" i="4" s="1"/>
  <c r="B54" i="1"/>
  <c r="B15" i="1"/>
  <c r="B28" i="1" s="1"/>
  <c r="C9" i="4" s="1"/>
  <c r="E54" i="1"/>
  <c r="B9" i="4"/>
  <c r="D15" i="1"/>
  <c r="D28" i="1" s="1"/>
  <c r="E9" i="4" s="1"/>
  <c r="C54" i="1"/>
</calcChain>
</file>

<file path=xl/sharedStrings.xml><?xml version="1.0" encoding="utf-8"?>
<sst xmlns="http://schemas.openxmlformats.org/spreadsheetml/2006/main" count="146" uniqueCount="118">
  <si>
    <t>In hand</t>
  </si>
  <si>
    <t>Bal.with Bangladesh bank &amp; its agent</t>
  </si>
  <si>
    <t xml:space="preserve">In Bangaldesh </t>
  </si>
  <si>
    <t>Outside Bangladesh</t>
  </si>
  <si>
    <t>Government</t>
  </si>
  <si>
    <t>Others</t>
  </si>
  <si>
    <t>Bills purchased &amp; discounted</t>
  </si>
  <si>
    <t>Current and other accounts</t>
  </si>
  <si>
    <t>Bills payable</t>
  </si>
  <si>
    <t>Saving account</t>
  </si>
  <si>
    <t>Term deposit</t>
  </si>
  <si>
    <t>Bearer certificate of deposit</t>
  </si>
  <si>
    <t>Other deposit</t>
  </si>
  <si>
    <t>Interest income</t>
  </si>
  <si>
    <t>Interest paid on deposit, borrowing etc</t>
  </si>
  <si>
    <t>Income from investmnet</t>
  </si>
  <si>
    <t>Commission ,exchange &amp; brokerage</t>
  </si>
  <si>
    <t>Slaries &amp; allowances</t>
  </si>
  <si>
    <t>Rent ,taxes ,insurance ,electricity etc</t>
  </si>
  <si>
    <t>Legal expenses</t>
  </si>
  <si>
    <t>Postage ,stamp ,telecommunicaiton</t>
  </si>
  <si>
    <t>Statiponery ,printing ,advertising etc</t>
  </si>
  <si>
    <t>Managing directors remuneraiton</t>
  </si>
  <si>
    <t>Director's fees</t>
  </si>
  <si>
    <t>Auditor's feees</t>
  </si>
  <si>
    <t>Charge on loan losses</t>
  </si>
  <si>
    <t>Depreciation and repair of assests</t>
  </si>
  <si>
    <t>Other expenses</t>
  </si>
  <si>
    <t>Provision for future losses</t>
  </si>
  <si>
    <t>Current</t>
  </si>
  <si>
    <t>Deferred</t>
  </si>
  <si>
    <t>Interest received</t>
  </si>
  <si>
    <t>Interest payment</t>
  </si>
  <si>
    <t>Dividend received</t>
  </si>
  <si>
    <t>Fees &amp; Commission received</t>
  </si>
  <si>
    <t xml:space="preserve">Cash payments to employees </t>
  </si>
  <si>
    <t>Cash payemnts to suppliers</t>
  </si>
  <si>
    <t>Income tax paid</t>
  </si>
  <si>
    <t>Payment fo rtother operaitng actiiivities</t>
  </si>
  <si>
    <t>Received from other operaitng acticiites</t>
  </si>
  <si>
    <t>Purcahse /sale of trading securities</t>
  </si>
  <si>
    <t>Loans &amp; leases finance to customers</t>
  </si>
  <si>
    <t>Other assets</t>
  </si>
  <si>
    <t>Deposits received from bank &amp; financial institutions</t>
  </si>
  <si>
    <t>Deposits received from customers</t>
  </si>
  <si>
    <t>Other liabiliites</t>
  </si>
  <si>
    <t>Purchase /sale of securiities</t>
  </si>
  <si>
    <t>Proceedds from slae of fixed assesst</t>
  </si>
  <si>
    <t>Prurchase /sale of property ,plant &amp; equipments</t>
  </si>
  <si>
    <t>Purcahse /sale of subsidiaries</t>
  </si>
  <si>
    <t>Increased /decreaed o borrowings</t>
  </si>
  <si>
    <t>Payments for redemtion of laon capitla &amp; debt securitites</t>
  </si>
  <si>
    <t>Received from issue of ordinary shares</t>
  </si>
  <si>
    <t>Dividend paid</t>
  </si>
  <si>
    <t>Loans ,advances &amp; leases etc</t>
  </si>
  <si>
    <t>Other Liabilities</t>
  </si>
  <si>
    <t xml:space="preserve">Piad up capital </t>
  </si>
  <si>
    <t>Share premium</t>
  </si>
  <si>
    <t>Statutory reserve</t>
  </si>
  <si>
    <t>General reserve</t>
  </si>
  <si>
    <t>Revaluation reserve</t>
  </si>
  <si>
    <t>Proposed dividend</t>
  </si>
  <si>
    <t>Retained earning</t>
  </si>
  <si>
    <t>Operating Margin</t>
  </si>
  <si>
    <t>Net Margin</t>
  </si>
  <si>
    <t>Capital to Risk Weighted Assets Ratio</t>
  </si>
  <si>
    <t>Quarter 3</t>
  </si>
  <si>
    <t>Quarter 2</t>
  </si>
  <si>
    <t>Quarter 1</t>
  </si>
  <si>
    <t>Phoenix Finance &amp; Investments Limited</t>
  </si>
  <si>
    <t>Property and Assets</t>
  </si>
  <si>
    <t>Cash</t>
  </si>
  <si>
    <t>Balance with Other Banks and Financial Institutions</t>
  </si>
  <si>
    <t>Money at call and on short notice</t>
  </si>
  <si>
    <t>Investments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</si>
  <si>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</si>
  <si>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</si>
  <si>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</si>
  <si>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</si>
  <si>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</si>
  <si>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</si>
  <si>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</si>
  <si>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</si>
  <si>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</si>
  <si>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</si>
  <si>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</si>
  <si>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</si>
  <si>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</si>
  <si>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</si>
  <si>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</si>
  <si>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</si>
  <si>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</si>
  <si>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</si>
  <si>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</si>
  <si>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</si>
  <si>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</si>
  <si>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</si>
  <si>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</si>
  <si>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</si>
  <si>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</si>
  <si>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</si>
  <si>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</si>
  <si>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</si>
  <si>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</si>
  <si>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</si>
  <si>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</si>
  <si>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</si>
  <si>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</si>
  <si>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</si>
  <si>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</si>
  <si>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</si>
  <si>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As at Quarter end</t>
  </si>
  <si>
    <t>Quarter 4</t>
  </si>
  <si>
    <t>Quarter 5</t>
  </si>
  <si>
    <t>Income Statement</t>
  </si>
  <si>
    <t>Balance Sheet</t>
  </si>
  <si>
    <t>Cash Flow Statement</t>
  </si>
  <si>
    <t>Other operaitng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</si>
</sst>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164" fontId="0" fillId="0" borderId="0" xfId="1" applyNumberFormat="1" applyFont="1"/>
    <xf numFmtId="164" fontId="2" fillId="2" borderId="0" xfId="1" applyNumberFormat="1" applyFont="1" applyFill="1"/>
    <xf numFmtId="164" fontId="1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43" fontId="0" fillId="0" borderId="0" xfId="1" applyNumberFormat="1" applyFont="1"/>
    <xf numFmtId="2" fontId="0" fillId="0" borderId="0" xfId="0" applyNumberFormat="1"/>
    <xf numFmtId="43" fontId="1" fillId="0" borderId="0" xfId="1" applyNumberFormat="1" applyFont="1"/>
    <xf numFmtId="0" fontId="0" fillId="0" borderId="0" xfId="0" applyFont="1"/>
    <xf numFmtId="10" fontId="0" fillId="0" borderId="0" xfId="2" applyNumberFormat="1" applyFont="1"/>
    <xf numFmtId="164" fontId="2" fillId="0" borderId="0" xfId="1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164" fontId="3" fillId="0" borderId="0" xfId="1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64" fontId="0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Alignment="1"/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0" fontId="5" fillId="0" borderId="0" xfId="0" applyFont="1"/>
    <xf numFmtId="0" fontId="0" fillId="0" borderId="0" xfId="0" applyAlignment="1">
      <alignment horizontal="right"/>
    </xf>
    <xf numFmtId="15" fontId="2" fillId="0" borderId="0" xfId="0" applyNumberFormat="1" applyFont="1" applyAlignment="1">
      <alignment horizontal="right"/>
    </xf>
    <xf numFmtId="15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>
      <pane xSplit="1" ySplit="5" topLeftCell="G48" activePane="bottomRight" state="frozen"/>
      <selection pane="topRight" activeCell="B1" sqref="B1"/>
      <selection pane="bottomLeft" activeCell="A5" sqref="A5"/>
      <selection pane="bottomRight" activeCell="H52" sqref="H52"/>
    </sheetView>
  </sheetViews>
  <sheetFormatPr defaultRowHeight="15" x14ac:dyDescent="0.25"/>
  <cols>
    <col min="1" max="1" width="44.7109375" customWidth="1"/>
    <col min="2" max="2" width="15.28515625" bestFit="1" customWidth="1"/>
    <col min="3" max="3" width="21.28515625" customWidth="1"/>
    <col min="4" max="4" width="16.42578125" customWidth="1"/>
    <col min="5" max="5" width="15.28515625" bestFit="1" customWidth="1"/>
    <col min="6" max="6" width="16.140625" customWidth="1"/>
    <col min="7" max="7" width="16.5703125" customWidth="1"/>
    <col min="8" max="8" width="15.28515625" bestFit="1" customWidth="1"/>
  </cols>
  <sheetData>
    <row r="1" spans="1:8" x14ac:dyDescent="0.25">
      <c r="A1" s="1" t="s">
        <v>69</v>
      </c>
    </row>
    <row r="2" spans="1:8" x14ac:dyDescent="0.25">
      <c r="A2" s="1" t="s">
        <v>115</v>
      </c>
      <c r="B2" s="19"/>
      <c r="C2" s="19"/>
      <c r="D2" s="19"/>
      <c r="E2" s="19"/>
    </row>
    <row r="3" spans="1:8" x14ac:dyDescent="0.25">
      <c r="A3" t="s">
        <v>111</v>
      </c>
    </row>
    <row r="4" spans="1:8" ht="18.75" x14ac:dyDescent="0.3">
      <c r="A4" s="28"/>
      <c r="B4" s="19" t="s">
        <v>67</v>
      </c>
      <c r="C4" s="19" t="s">
        <v>68</v>
      </c>
      <c r="D4" s="19" t="s">
        <v>67</v>
      </c>
      <c r="E4" s="19" t="s">
        <v>66</v>
      </c>
      <c r="F4" s="19" t="s">
        <v>68</v>
      </c>
      <c r="G4" s="19" t="s">
        <v>67</v>
      </c>
      <c r="H4" s="19" t="s">
        <v>66</v>
      </c>
    </row>
    <row r="5" spans="1:8" ht="15.75" x14ac:dyDescent="0.25">
      <c r="B5" s="30">
        <v>43008</v>
      </c>
      <c r="C5" s="30">
        <v>43190</v>
      </c>
      <c r="D5" s="30">
        <v>43281</v>
      </c>
      <c r="E5" s="30">
        <v>43373</v>
      </c>
      <c r="F5" s="31">
        <v>43555</v>
      </c>
      <c r="G5" s="31">
        <v>43646</v>
      </c>
      <c r="H5" s="31">
        <v>43738</v>
      </c>
    </row>
    <row r="6" spans="1:8" x14ac:dyDescent="0.25">
      <c r="A6" s="22" t="s">
        <v>70</v>
      </c>
      <c r="B6" s="4"/>
      <c r="C6" s="4"/>
      <c r="D6" s="4"/>
    </row>
    <row r="7" spans="1:8" x14ac:dyDescent="0.25">
      <c r="A7" s="23" t="s">
        <v>71</v>
      </c>
      <c r="B7" s="4"/>
      <c r="C7" s="4"/>
      <c r="D7" s="4"/>
    </row>
    <row r="8" spans="1:8" x14ac:dyDescent="0.25">
      <c r="A8" t="s">
        <v>0</v>
      </c>
      <c r="B8" s="4">
        <v>116314</v>
      </c>
      <c r="C8" s="4">
        <v>135763</v>
      </c>
      <c r="D8" s="4">
        <v>125468</v>
      </c>
      <c r="E8" s="9">
        <v>107516</v>
      </c>
      <c r="F8" s="9">
        <v>165243</v>
      </c>
      <c r="G8" s="9">
        <v>80259</v>
      </c>
      <c r="H8" s="9">
        <v>157642</v>
      </c>
    </row>
    <row r="9" spans="1:8" x14ac:dyDescent="0.25">
      <c r="A9" s="14" t="s">
        <v>1</v>
      </c>
      <c r="B9" s="4">
        <v>309819459</v>
      </c>
      <c r="C9" s="4">
        <v>278250843</v>
      </c>
      <c r="D9" s="4">
        <v>330026853</v>
      </c>
      <c r="E9" s="9">
        <v>530520289</v>
      </c>
      <c r="F9" s="9">
        <v>343288987</v>
      </c>
      <c r="G9" s="9">
        <v>362031395</v>
      </c>
      <c r="H9" s="9">
        <v>350690277</v>
      </c>
    </row>
    <row r="10" spans="1:8" x14ac:dyDescent="0.25">
      <c r="B10" s="6">
        <f t="shared" ref="B10" si="0">SUM(B8:B9)</f>
        <v>309935773</v>
      </c>
      <c r="C10" s="6">
        <f>SUM(C8:C9)</f>
        <v>278386606</v>
      </c>
      <c r="D10" s="6">
        <f>SUM(D8:D9)</f>
        <v>330152321</v>
      </c>
      <c r="E10" s="6">
        <f>SUM(E8:E9)</f>
        <v>530627805</v>
      </c>
      <c r="F10" s="6">
        <f t="shared" ref="F10:H10" si="1">SUM(F8:F9)</f>
        <v>343454230</v>
      </c>
      <c r="G10" s="6">
        <f t="shared" si="1"/>
        <v>362111654</v>
      </c>
      <c r="H10" s="6">
        <f t="shared" si="1"/>
        <v>350847919</v>
      </c>
    </row>
    <row r="11" spans="1:8" x14ac:dyDescent="0.25">
      <c r="A11" s="24" t="s">
        <v>72</v>
      </c>
      <c r="B11" s="4"/>
      <c r="C11" s="4"/>
      <c r="D11" s="4"/>
    </row>
    <row r="12" spans="1:8" x14ac:dyDescent="0.25">
      <c r="A12" t="s">
        <v>2</v>
      </c>
      <c r="B12" s="4">
        <v>1209013172</v>
      </c>
      <c r="C12" s="4">
        <v>1071563597</v>
      </c>
      <c r="D12" s="4">
        <v>915488134</v>
      </c>
      <c r="E12" s="9">
        <v>682011024</v>
      </c>
      <c r="F12" s="9">
        <v>1348003173</v>
      </c>
      <c r="G12" s="9">
        <v>659762133</v>
      </c>
      <c r="H12" s="9">
        <v>542292408</v>
      </c>
    </row>
    <row r="13" spans="1:8" x14ac:dyDescent="0.25">
      <c r="A13" t="s">
        <v>3</v>
      </c>
      <c r="B13" s="4"/>
      <c r="C13" s="4">
        <v>0</v>
      </c>
      <c r="D13" s="4">
        <v>0</v>
      </c>
    </row>
    <row r="14" spans="1:8" x14ac:dyDescent="0.25">
      <c r="B14" s="6">
        <f t="shared" ref="B14" si="2">SUM(B12:B13)</f>
        <v>1209013172</v>
      </c>
      <c r="C14" s="6">
        <f>SUM(C12:C13)</f>
        <v>1071563597</v>
      </c>
      <c r="D14" s="6">
        <f>SUM(D12:D13)</f>
        <v>915488134</v>
      </c>
      <c r="E14" s="6">
        <f>SUM(E12:E13)</f>
        <v>682011024</v>
      </c>
      <c r="F14" s="6">
        <f t="shared" ref="F14:H14" si="3">SUM(F12:F13)</f>
        <v>1348003173</v>
      </c>
      <c r="G14" s="6">
        <f t="shared" si="3"/>
        <v>659762133</v>
      </c>
      <c r="H14" s="6">
        <f t="shared" si="3"/>
        <v>542292408</v>
      </c>
    </row>
    <row r="15" spans="1:8" x14ac:dyDescent="0.25">
      <c r="B15" s="6">
        <f t="shared" ref="B15" si="4">B10+B14</f>
        <v>1518948945</v>
      </c>
      <c r="C15" s="6">
        <f>C10+C14</f>
        <v>1349950203</v>
      </c>
      <c r="D15" s="6">
        <f>D10+D14</f>
        <v>1245640455</v>
      </c>
      <c r="E15" s="6">
        <f>E10+E14</f>
        <v>1212638829</v>
      </c>
      <c r="F15" s="6">
        <f t="shared" ref="F15:H15" si="5">F10+F14</f>
        <v>1691457403</v>
      </c>
      <c r="G15" s="6">
        <f t="shared" si="5"/>
        <v>1021873787</v>
      </c>
      <c r="H15" s="6">
        <f t="shared" si="5"/>
        <v>893140327</v>
      </c>
    </row>
    <row r="16" spans="1:8" x14ac:dyDescent="0.25">
      <c r="A16" s="25" t="s">
        <v>73</v>
      </c>
      <c r="B16" s="4"/>
      <c r="C16" s="4"/>
      <c r="D16" s="4"/>
    </row>
    <row r="17" spans="1:8" x14ac:dyDescent="0.25">
      <c r="A17" s="25" t="s">
        <v>74</v>
      </c>
      <c r="B17" s="4"/>
      <c r="C17" s="4"/>
      <c r="D17" s="4"/>
    </row>
    <row r="18" spans="1:8" x14ac:dyDescent="0.25">
      <c r="A18" t="s">
        <v>4</v>
      </c>
      <c r="B18" s="4"/>
      <c r="C18" s="4">
        <v>0</v>
      </c>
      <c r="D18" s="4"/>
    </row>
    <row r="19" spans="1:8" x14ac:dyDescent="0.25">
      <c r="A19" t="s">
        <v>5</v>
      </c>
      <c r="B19" s="4">
        <v>697445490</v>
      </c>
      <c r="C19" s="4">
        <v>377539917</v>
      </c>
      <c r="D19" s="4">
        <v>319041800</v>
      </c>
      <c r="E19" s="9">
        <v>312365343</v>
      </c>
      <c r="F19" s="9">
        <v>309582319</v>
      </c>
      <c r="G19" s="9">
        <v>308509881</v>
      </c>
      <c r="H19" s="9">
        <v>171551391</v>
      </c>
    </row>
    <row r="20" spans="1:8" x14ac:dyDescent="0.25">
      <c r="B20" s="6">
        <f t="shared" ref="B20" si="6">SUM(B18:B19)</f>
        <v>697445490</v>
      </c>
      <c r="C20" s="6">
        <f>SUM(C18:C19)</f>
        <v>377539917</v>
      </c>
      <c r="D20" s="6">
        <f>SUM(D18:D19)</f>
        <v>319041800</v>
      </c>
      <c r="E20" s="6">
        <f>SUM(E18:E19)</f>
        <v>312365343</v>
      </c>
      <c r="F20" s="6">
        <f t="shared" ref="F20:H20" si="7">SUM(F18:F19)</f>
        <v>309582319</v>
      </c>
      <c r="G20" s="6">
        <f t="shared" si="7"/>
        <v>308509881</v>
      </c>
      <c r="H20" s="6">
        <f t="shared" si="7"/>
        <v>171551391</v>
      </c>
    </row>
    <row r="21" spans="1:8" x14ac:dyDescent="0.25">
      <c r="A21" s="25" t="s">
        <v>75</v>
      </c>
      <c r="B21" s="4"/>
      <c r="C21" s="4"/>
      <c r="D21" s="4"/>
    </row>
    <row r="22" spans="1:8" x14ac:dyDescent="0.25">
      <c r="A22" t="s">
        <v>54</v>
      </c>
      <c r="B22" s="4">
        <v>27564498367</v>
      </c>
      <c r="C22" s="4">
        <v>28776585568</v>
      </c>
      <c r="D22" s="4">
        <v>28972329506</v>
      </c>
      <c r="E22" s="9">
        <v>28390222105</v>
      </c>
      <c r="F22" s="9">
        <v>26465201998</v>
      </c>
      <c r="G22" s="9">
        <v>26792391834</v>
      </c>
      <c r="H22" s="9">
        <v>26397987070</v>
      </c>
    </row>
    <row r="23" spans="1:8" x14ac:dyDescent="0.25">
      <c r="A23" t="s">
        <v>6</v>
      </c>
      <c r="B23" s="4"/>
      <c r="C23" s="4">
        <v>0</v>
      </c>
      <c r="D23" s="4"/>
      <c r="E23" s="4">
        <v>0</v>
      </c>
    </row>
    <row r="24" spans="1:8" x14ac:dyDescent="0.25">
      <c r="B24" s="6">
        <f t="shared" ref="B24" si="8">SUM(B22:B23)</f>
        <v>27564498367</v>
      </c>
      <c r="C24" s="6">
        <f>SUM(C22:C23)</f>
        <v>28776585568</v>
      </c>
      <c r="D24" s="6">
        <f>SUM(D22:D23)</f>
        <v>28972329506</v>
      </c>
      <c r="E24" s="6">
        <f>SUM(E22:E23)</f>
        <v>28390222105</v>
      </c>
      <c r="F24" s="6">
        <f t="shared" ref="F24:H24" si="9">SUM(F22:F23)</f>
        <v>26465201998</v>
      </c>
      <c r="G24" s="6">
        <f t="shared" si="9"/>
        <v>26792391834</v>
      </c>
      <c r="H24" s="6">
        <f t="shared" si="9"/>
        <v>26397987070</v>
      </c>
    </row>
    <row r="25" spans="1:8" x14ac:dyDescent="0.25">
      <c r="A25" s="23" t="s">
        <v>76</v>
      </c>
      <c r="B25" s="4">
        <v>567723160</v>
      </c>
      <c r="C25" s="4">
        <v>548324453</v>
      </c>
      <c r="D25" s="4">
        <v>541092649</v>
      </c>
      <c r="E25" s="9">
        <v>774009600</v>
      </c>
      <c r="F25" s="9">
        <v>783117199</v>
      </c>
      <c r="G25" s="9">
        <v>778360166</v>
      </c>
      <c r="H25" s="9">
        <v>770993456</v>
      </c>
    </row>
    <row r="26" spans="1:8" x14ac:dyDescent="0.25">
      <c r="A26" s="23" t="s">
        <v>77</v>
      </c>
      <c r="B26" s="4">
        <v>219724670</v>
      </c>
      <c r="C26" s="4">
        <v>307809413</v>
      </c>
      <c r="D26" s="4">
        <v>352636580</v>
      </c>
      <c r="E26" s="9">
        <v>403662241</v>
      </c>
      <c r="F26" s="9">
        <v>313007694</v>
      </c>
      <c r="G26" s="9">
        <v>289482461</v>
      </c>
      <c r="H26" s="9">
        <v>243186796</v>
      </c>
    </row>
    <row r="27" spans="1:8" x14ac:dyDescent="0.25">
      <c r="A27" s="23" t="s">
        <v>78</v>
      </c>
      <c r="B27" s="4"/>
      <c r="C27" s="4"/>
      <c r="D27" s="4"/>
      <c r="E27" s="9"/>
    </row>
    <row r="28" spans="1:8" x14ac:dyDescent="0.25">
      <c r="A28" s="6"/>
      <c r="B28" s="6">
        <f t="shared" ref="B28" si="10">B15+B20+B24+B25+B26</f>
        <v>30568340632</v>
      </c>
      <c r="C28" s="6">
        <f>C15+C20+C24+C25+C26</f>
        <v>31360209554</v>
      </c>
      <c r="D28" s="6">
        <f>D15+D20+D24+D25+D26</f>
        <v>31430740990</v>
      </c>
      <c r="E28" s="6">
        <f>E15+E20+E24+E25+E26</f>
        <v>31092898118</v>
      </c>
      <c r="F28" s="6">
        <f t="shared" ref="F28:H28" si="11">F15+F20+F24+F25+F26</f>
        <v>29562366613</v>
      </c>
      <c r="G28" s="6">
        <f t="shared" si="11"/>
        <v>29190618129</v>
      </c>
      <c r="H28" s="6">
        <f t="shared" si="11"/>
        <v>28476859040</v>
      </c>
    </row>
    <row r="29" spans="1:8" x14ac:dyDescent="0.25">
      <c r="B29" s="4"/>
      <c r="C29" s="4"/>
      <c r="D29" s="4"/>
    </row>
    <row r="30" spans="1:8" x14ac:dyDescent="0.25">
      <c r="A30" s="22" t="s">
        <v>79</v>
      </c>
      <c r="B30" s="4"/>
      <c r="C30" s="4"/>
      <c r="D30" s="4"/>
    </row>
    <row r="31" spans="1:8" x14ac:dyDescent="0.25">
      <c r="A31" s="25" t="s">
        <v>80</v>
      </c>
      <c r="B31" s="4"/>
      <c r="C31" s="4"/>
      <c r="D31" s="4"/>
    </row>
    <row r="32" spans="1:8" x14ac:dyDescent="0.25">
      <c r="A32" s="25" t="s">
        <v>81</v>
      </c>
      <c r="B32" s="4">
        <v>5265655017</v>
      </c>
      <c r="C32" s="4">
        <v>5682530705</v>
      </c>
      <c r="D32" s="4">
        <v>5375372797</v>
      </c>
      <c r="E32" s="9">
        <v>4807956581</v>
      </c>
      <c r="F32" s="9">
        <v>4057800258</v>
      </c>
      <c r="G32">
        <v>3802973679</v>
      </c>
      <c r="H32" s="9">
        <v>3655659562</v>
      </c>
    </row>
    <row r="33" spans="1:9" x14ac:dyDescent="0.25">
      <c r="B33" s="6">
        <f>SUM(B32)</f>
        <v>5265655017</v>
      </c>
      <c r="C33" s="6">
        <f>SUM(C32)</f>
        <v>5682530705</v>
      </c>
      <c r="D33" s="6">
        <f>SUM(D32)</f>
        <v>5375372797</v>
      </c>
      <c r="E33" s="6">
        <f>SUM(E32)</f>
        <v>4807956581</v>
      </c>
      <c r="F33" s="6">
        <f t="shared" ref="F33:H33" si="12">SUM(F32)</f>
        <v>4057800258</v>
      </c>
      <c r="G33" s="6">
        <f t="shared" si="12"/>
        <v>3802973679</v>
      </c>
      <c r="H33" s="6">
        <f t="shared" si="12"/>
        <v>3655659562</v>
      </c>
    </row>
    <row r="34" spans="1:9" x14ac:dyDescent="0.25">
      <c r="A34" s="25" t="s">
        <v>82</v>
      </c>
      <c r="B34" s="4"/>
      <c r="C34" s="4"/>
      <c r="D34" s="4"/>
    </row>
    <row r="35" spans="1:9" x14ac:dyDescent="0.25">
      <c r="A35" t="s">
        <v>7</v>
      </c>
      <c r="B35" s="4"/>
      <c r="C35" s="4">
        <v>0</v>
      </c>
      <c r="D35" s="4">
        <v>0</v>
      </c>
      <c r="E35" s="4">
        <v>0</v>
      </c>
    </row>
    <row r="36" spans="1:9" x14ac:dyDescent="0.25">
      <c r="A36" t="s">
        <v>8</v>
      </c>
      <c r="B36" s="4"/>
      <c r="C36" s="4">
        <v>0</v>
      </c>
      <c r="D36" s="4">
        <v>0</v>
      </c>
      <c r="E36" s="4">
        <v>0</v>
      </c>
      <c r="G36">
        <v>19388616178</v>
      </c>
    </row>
    <row r="37" spans="1:9" x14ac:dyDescent="0.25">
      <c r="A37" t="s">
        <v>9</v>
      </c>
      <c r="B37" s="4"/>
      <c r="C37" s="4">
        <v>0</v>
      </c>
      <c r="D37" s="4">
        <v>0</v>
      </c>
      <c r="E37" s="4">
        <v>0</v>
      </c>
    </row>
    <row r="38" spans="1:9" x14ac:dyDescent="0.25">
      <c r="A38" t="s">
        <v>10</v>
      </c>
      <c r="B38" s="4"/>
      <c r="C38" s="4">
        <v>20256920323</v>
      </c>
      <c r="D38" s="4"/>
      <c r="E38" s="9">
        <v>20896650349</v>
      </c>
      <c r="H38" s="9">
        <v>19055612985</v>
      </c>
    </row>
    <row r="39" spans="1:9" x14ac:dyDescent="0.25">
      <c r="A39" t="s">
        <v>11</v>
      </c>
      <c r="B39" s="4">
        <v>20369070415</v>
      </c>
      <c r="C39" s="4">
        <v>0</v>
      </c>
      <c r="D39" s="4">
        <v>20307196005</v>
      </c>
      <c r="F39" s="9">
        <v>19600461051</v>
      </c>
    </row>
    <row r="40" spans="1:9" x14ac:dyDescent="0.25">
      <c r="A40" t="s">
        <v>12</v>
      </c>
      <c r="B40" s="4">
        <v>246178630</v>
      </c>
      <c r="C40" s="4">
        <v>256858897</v>
      </c>
      <c r="D40" s="4">
        <v>259007047</v>
      </c>
      <c r="E40" s="9">
        <v>243175297</v>
      </c>
      <c r="F40" s="9">
        <v>254826032</v>
      </c>
      <c r="G40">
        <v>267149250</v>
      </c>
      <c r="H40" s="9">
        <v>276342902</v>
      </c>
    </row>
    <row r="41" spans="1:9" x14ac:dyDescent="0.25">
      <c r="B41" s="6">
        <f t="shared" ref="B41" si="13">SUM(B38:B40)</f>
        <v>20615249045</v>
      </c>
      <c r="C41" s="6">
        <f>SUM(C38:C40)</f>
        <v>20513779220</v>
      </c>
      <c r="D41" s="6">
        <f>SUM(D38:D40)</f>
        <v>20566203052</v>
      </c>
      <c r="E41" s="6">
        <f>SUM(E38:E40)</f>
        <v>21139825646</v>
      </c>
      <c r="F41" s="6">
        <f>SUM(F38:F40)</f>
        <v>19855287083</v>
      </c>
      <c r="G41" s="6">
        <f>SUM(G35:G40)</f>
        <v>19655765428</v>
      </c>
      <c r="H41" s="6">
        <f>SUM(H35:H40)</f>
        <v>19331955887</v>
      </c>
    </row>
    <row r="42" spans="1:9" x14ac:dyDescent="0.25">
      <c r="A42" s="25" t="s">
        <v>55</v>
      </c>
      <c r="B42" s="4">
        <v>2164963487</v>
      </c>
      <c r="C42" s="4">
        <v>2502171049</v>
      </c>
      <c r="D42" s="4">
        <v>2781601824</v>
      </c>
      <c r="E42" s="9">
        <v>2371228468</v>
      </c>
      <c r="F42" s="9">
        <v>2712554748</v>
      </c>
      <c r="G42">
        <v>2762605774</v>
      </c>
      <c r="H42" s="9">
        <v>2484463993</v>
      </c>
    </row>
    <row r="43" spans="1:9" x14ac:dyDescent="0.25">
      <c r="B43" s="4"/>
      <c r="C43" s="4"/>
      <c r="D43" s="4"/>
    </row>
    <row r="44" spans="1:9" x14ac:dyDescent="0.25">
      <c r="A44" s="1"/>
      <c r="B44" s="6">
        <f>B33+B41+B42</f>
        <v>28045867549</v>
      </c>
      <c r="C44" s="6">
        <f>C33+C41+C42</f>
        <v>28698480974</v>
      </c>
      <c r="D44" s="6">
        <f>D33+D41+D42</f>
        <v>28723177673</v>
      </c>
      <c r="E44" s="6">
        <f>E33+E41+E42</f>
        <v>28319010695</v>
      </c>
      <c r="F44" s="6">
        <f t="shared" ref="F44:I44" si="14">F33+F41+F42</f>
        <v>26625642089</v>
      </c>
      <c r="G44" s="6">
        <f t="shared" si="14"/>
        <v>26221344881</v>
      </c>
      <c r="H44" s="6">
        <f t="shared" si="14"/>
        <v>25472079442</v>
      </c>
      <c r="I44" s="6">
        <f t="shared" si="14"/>
        <v>0</v>
      </c>
    </row>
    <row r="45" spans="1:9" x14ac:dyDescent="0.25">
      <c r="A45" s="25" t="s">
        <v>83</v>
      </c>
      <c r="B45" s="4"/>
      <c r="C45" s="4"/>
      <c r="D45" s="4"/>
    </row>
    <row r="46" spans="1:9" x14ac:dyDescent="0.25">
      <c r="A46" t="s">
        <v>56</v>
      </c>
      <c r="B46" s="4">
        <v>1214946360</v>
      </c>
      <c r="C46" s="4">
        <v>1214946360</v>
      </c>
      <c r="D46" s="4">
        <v>1214946360</v>
      </c>
      <c r="E46" s="9">
        <v>1214946360</v>
      </c>
      <c r="F46" s="9">
        <v>1214946360</v>
      </c>
      <c r="G46">
        <v>1397188310</v>
      </c>
      <c r="H46" s="9">
        <v>1397188310</v>
      </c>
    </row>
    <row r="47" spans="1:9" x14ac:dyDescent="0.25">
      <c r="A47" t="s">
        <v>57</v>
      </c>
      <c r="B47" s="4">
        <v>87408700</v>
      </c>
      <c r="C47" s="4">
        <v>87408700</v>
      </c>
      <c r="D47" s="4">
        <v>87408700</v>
      </c>
      <c r="E47" s="9">
        <v>87408700</v>
      </c>
      <c r="F47" s="9">
        <v>87408700</v>
      </c>
      <c r="G47">
        <v>87408700</v>
      </c>
      <c r="H47" s="9">
        <v>87408700</v>
      </c>
    </row>
    <row r="48" spans="1:9" x14ac:dyDescent="0.25">
      <c r="A48" t="s">
        <v>58</v>
      </c>
      <c r="B48" s="4">
        <v>614630567</v>
      </c>
      <c r="C48" s="4">
        <v>642621622</v>
      </c>
      <c r="D48" s="4">
        <v>651834634</v>
      </c>
      <c r="E48" s="9">
        <v>665585565</v>
      </c>
      <c r="F48" s="9">
        <v>698316640</v>
      </c>
      <c r="G48">
        <v>2000000</v>
      </c>
      <c r="H48" s="9">
        <v>711996052</v>
      </c>
    </row>
    <row r="49" spans="1:8" x14ac:dyDescent="0.25">
      <c r="A49" t="s">
        <v>59</v>
      </c>
      <c r="B49" s="4">
        <v>2000000</v>
      </c>
      <c r="C49" s="4">
        <v>2000000</v>
      </c>
      <c r="D49" s="4">
        <v>2000000</v>
      </c>
      <c r="E49" s="9">
        <v>2000000</v>
      </c>
      <c r="F49" s="9">
        <v>2000000</v>
      </c>
      <c r="G49">
        <v>636314136</v>
      </c>
      <c r="H49" s="9">
        <v>2000000</v>
      </c>
    </row>
    <row r="50" spans="1:8" x14ac:dyDescent="0.25">
      <c r="A50" t="s">
        <v>60</v>
      </c>
      <c r="B50" s="4">
        <v>433772912</v>
      </c>
      <c r="C50" s="4">
        <v>414592274</v>
      </c>
      <c r="D50" s="4">
        <v>414592274</v>
      </c>
      <c r="E50" s="9">
        <v>655494774</v>
      </c>
      <c r="F50" s="9">
        <v>636314136</v>
      </c>
      <c r="G50">
        <v>704859097</v>
      </c>
      <c r="H50" s="9">
        <v>636314136</v>
      </c>
    </row>
    <row r="51" spans="1:8" x14ac:dyDescent="0.25">
      <c r="A51" t="s">
        <v>61</v>
      </c>
      <c r="B51" s="4"/>
      <c r="C51" s="4"/>
      <c r="D51" s="4"/>
      <c r="E51" s="9"/>
      <c r="G51">
        <v>141503005</v>
      </c>
      <c r="H51" s="9">
        <v>169872400</v>
      </c>
    </row>
    <row r="52" spans="1:8" x14ac:dyDescent="0.25">
      <c r="A52" t="s">
        <v>62</v>
      </c>
      <c r="B52" s="4">
        <v>169714544</v>
      </c>
      <c r="C52" s="4">
        <v>300159624</v>
      </c>
      <c r="D52" s="4">
        <v>336781349</v>
      </c>
      <c r="E52" s="9">
        <v>148452024</v>
      </c>
      <c r="F52" s="9">
        <v>297738688</v>
      </c>
    </row>
    <row r="53" spans="1:8" x14ac:dyDescent="0.25">
      <c r="B53" s="6">
        <f t="shared" ref="B53:F53" si="15">SUM(B46:B52)</f>
        <v>2522473083</v>
      </c>
      <c r="C53" s="6">
        <f>SUM(C46:C52)</f>
        <v>2661728580</v>
      </c>
      <c r="D53" s="6">
        <f t="shared" si="15"/>
        <v>2707563317</v>
      </c>
      <c r="E53" s="6">
        <f t="shared" si="15"/>
        <v>2773887423</v>
      </c>
      <c r="F53" s="6">
        <f t="shared" si="15"/>
        <v>2936724524</v>
      </c>
      <c r="G53" s="6">
        <f>SUM(G46:G52)</f>
        <v>2969273248</v>
      </c>
      <c r="H53" s="6">
        <f>SUM(H46:H52)</f>
        <v>3004779598</v>
      </c>
    </row>
    <row r="54" spans="1:8" x14ac:dyDescent="0.25">
      <c r="A54" s="1"/>
      <c r="B54" s="6">
        <f t="shared" ref="B54" si="16">B44+B53</f>
        <v>30568340632</v>
      </c>
      <c r="C54" s="6">
        <f>C44+C53</f>
        <v>31360209554</v>
      </c>
      <c r="D54" s="6">
        <f>D44+D53</f>
        <v>31430740990</v>
      </c>
      <c r="E54" s="6">
        <f>E44+E53</f>
        <v>31092898118</v>
      </c>
      <c r="F54" s="6">
        <f t="shared" ref="F54:H54" si="17">F44+F53</f>
        <v>29562366613</v>
      </c>
      <c r="G54" s="6">
        <f t="shared" si="17"/>
        <v>29190618129</v>
      </c>
      <c r="H54" s="6">
        <f t="shared" si="17"/>
        <v>28476859040</v>
      </c>
    </row>
    <row r="55" spans="1:8" x14ac:dyDescent="0.25">
      <c r="B55" s="4"/>
      <c r="C55" s="4"/>
      <c r="D55" s="4"/>
    </row>
    <row r="56" spans="1:8" x14ac:dyDescent="0.25">
      <c r="A56" s="26" t="s">
        <v>84</v>
      </c>
      <c r="B56" s="13">
        <f t="shared" ref="B56:H56" si="18">B53/(B46/10)</f>
        <v>20.762011937712213</v>
      </c>
      <c r="C56" s="13">
        <f t="shared" si="18"/>
        <v>21.90819831749609</v>
      </c>
      <c r="D56" s="13">
        <f t="shared" si="18"/>
        <v>22.285455606451631</v>
      </c>
      <c r="E56" s="13">
        <f t="shared" si="18"/>
        <v>22.8313571226305</v>
      </c>
      <c r="F56" s="13">
        <f t="shared" si="18"/>
        <v>24.171639347106648</v>
      </c>
      <c r="G56" s="13">
        <f t="shared" si="18"/>
        <v>21.251775632162282</v>
      </c>
      <c r="H56" s="13">
        <f t="shared" si="18"/>
        <v>21.50590279416237</v>
      </c>
    </row>
    <row r="57" spans="1:8" x14ac:dyDescent="0.25">
      <c r="A57" s="26" t="s">
        <v>85</v>
      </c>
      <c r="B57" s="6">
        <f>B46/10</f>
        <v>121494636</v>
      </c>
      <c r="C57" s="6">
        <f t="shared" ref="C57:H57" si="19">C46/10</f>
        <v>121494636</v>
      </c>
      <c r="D57" s="6">
        <f t="shared" si="19"/>
        <v>121494636</v>
      </c>
      <c r="E57" s="6">
        <f t="shared" si="19"/>
        <v>121494636</v>
      </c>
      <c r="F57" s="6">
        <f t="shared" si="19"/>
        <v>121494636</v>
      </c>
      <c r="G57" s="6">
        <f t="shared" si="19"/>
        <v>139718831</v>
      </c>
      <c r="H57" s="6">
        <f t="shared" si="19"/>
        <v>139718831</v>
      </c>
    </row>
    <row r="58" spans="1:8" x14ac:dyDescent="0.25">
      <c r="B58" s="4"/>
      <c r="C58" s="4"/>
      <c r="D58" s="4"/>
      <c r="E58" s="9"/>
    </row>
    <row r="59" spans="1:8" x14ac:dyDescent="0.25">
      <c r="A59" s="1"/>
      <c r="B59" s="6"/>
      <c r="C59" s="6"/>
      <c r="D59" s="6"/>
      <c r="E59" s="6"/>
    </row>
    <row r="60" spans="1:8" x14ac:dyDescent="0.25">
      <c r="B60" s="4"/>
      <c r="C60" s="4"/>
      <c r="D60" s="4"/>
      <c r="E60" s="9"/>
    </row>
    <row r="61" spans="1:8" x14ac:dyDescent="0.25">
      <c r="B61" s="4"/>
      <c r="C61" s="4"/>
      <c r="D61" s="4"/>
      <c r="E61" s="9"/>
    </row>
    <row r="62" spans="1:8" x14ac:dyDescent="0.25">
      <c r="B62" s="4"/>
      <c r="C62" s="4"/>
      <c r="D62" s="4"/>
      <c r="E62" s="9"/>
    </row>
    <row r="63" spans="1:8" x14ac:dyDescent="0.25">
      <c r="B63" s="6"/>
      <c r="C63" s="6"/>
      <c r="D63" s="6"/>
      <c r="E63" s="6"/>
    </row>
    <row r="64" spans="1:8" x14ac:dyDescent="0.25">
      <c r="A64" s="1"/>
      <c r="B64" s="6"/>
      <c r="C64" s="6"/>
      <c r="D64" s="6"/>
      <c r="E64" s="6"/>
    </row>
    <row r="65" spans="1:5" x14ac:dyDescent="0.25">
      <c r="B65" s="4"/>
      <c r="C65" s="4"/>
      <c r="D65" s="4"/>
      <c r="E65" s="9"/>
    </row>
    <row r="66" spans="1:5" x14ac:dyDescent="0.25">
      <c r="B66" s="4"/>
      <c r="C66" s="4"/>
      <c r="D66" s="4"/>
      <c r="E66" s="9"/>
    </row>
    <row r="67" spans="1:5" x14ac:dyDescent="0.25">
      <c r="B67" s="4"/>
      <c r="C67" s="4"/>
      <c r="D67" s="4"/>
      <c r="E67" s="9"/>
    </row>
    <row r="68" spans="1:5" x14ac:dyDescent="0.25">
      <c r="B68" s="4"/>
      <c r="C68" s="4"/>
      <c r="D68" s="4"/>
      <c r="E68" s="9"/>
    </row>
    <row r="69" spans="1:5" x14ac:dyDescent="0.25">
      <c r="B69" s="4"/>
      <c r="C69" s="4"/>
      <c r="D69" s="4"/>
      <c r="E69" s="9"/>
    </row>
    <row r="70" spans="1:5" x14ac:dyDescent="0.25">
      <c r="B70" s="4"/>
      <c r="C70" s="4"/>
      <c r="D70" s="4"/>
      <c r="E70" s="9"/>
    </row>
    <row r="71" spans="1:5" x14ac:dyDescent="0.25">
      <c r="B71" s="4"/>
      <c r="C71" s="4"/>
      <c r="D71" s="4"/>
      <c r="E71" s="9"/>
    </row>
    <row r="72" spans="1:5" x14ac:dyDescent="0.25">
      <c r="B72" s="4"/>
      <c r="C72" s="4"/>
      <c r="D72" s="4"/>
      <c r="E72" s="9"/>
    </row>
    <row r="73" spans="1:5" x14ac:dyDescent="0.25">
      <c r="B73" s="4"/>
      <c r="C73" s="4"/>
      <c r="D73" s="4"/>
      <c r="E73" s="9"/>
    </row>
    <row r="74" spans="1:5" x14ac:dyDescent="0.25">
      <c r="B74" s="4"/>
      <c r="C74" s="4"/>
      <c r="D74" s="4"/>
      <c r="E74" s="9"/>
    </row>
    <row r="75" spans="1:5" x14ac:dyDescent="0.25">
      <c r="B75" s="4"/>
      <c r="C75" s="4"/>
      <c r="D75" s="4"/>
      <c r="E75" s="9"/>
    </row>
    <row r="76" spans="1:5" x14ac:dyDescent="0.25">
      <c r="A76" s="1"/>
      <c r="B76" s="6"/>
      <c r="C76" s="6"/>
      <c r="D76" s="6"/>
      <c r="E76" s="6"/>
    </row>
    <row r="77" spans="1:5" x14ac:dyDescent="0.25">
      <c r="A77" s="1"/>
      <c r="B77" s="6"/>
      <c r="C77" s="6"/>
      <c r="D77" s="6"/>
      <c r="E77" s="6"/>
    </row>
    <row r="78" spans="1:5" x14ac:dyDescent="0.25">
      <c r="B78" s="4"/>
      <c r="C78" s="4"/>
      <c r="D78" s="4"/>
      <c r="E78" s="9"/>
    </row>
    <row r="79" spans="1:5" x14ac:dyDescent="0.25">
      <c r="A79" s="1"/>
      <c r="B79" s="6"/>
      <c r="C79" s="6"/>
      <c r="D79" s="6"/>
      <c r="E79" s="6"/>
    </row>
    <row r="80" spans="1:5" x14ac:dyDescent="0.25">
      <c r="A80" s="1"/>
      <c r="B80" s="4"/>
      <c r="C80" s="4"/>
      <c r="D80" s="4"/>
    </row>
    <row r="81" spans="1:5" x14ac:dyDescent="0.25">
      <c r="B81" s="4"/>
      <c r="C81" s="4"/>
      <c r="D81" s="4"/>
      <c r="E81" s="9"/>
    </row>
    <row r="82" spans="1:5" x14ac:dyDescent="0.25">
      <c r="B82" s="4"/>
      <c r="C82" s="4"/>
      <c r="D82" s="4"/>
      <c r="E82" s="9"/>
    </row>
    <row r="83" spans="1:5" x14ac:dyDescent="0.25">
      <c r="A83" s="1"/>
      <c r="B83" s="6"/>
      <c r="C83" s="6"/>
      <c r="D83" s="6"/>
      <c r="E83" s="6"/>
    </row>
    <row r="84" spans="1:5" x14ac:dyDescent="0.25">
      <c r="A84" s="1"/>
      <c r="B84" s="6"/>
      <c r="C84" s="6"/>
      <c r="D84" s="6"/>
      <c r="E84" s="6"/>
    </row>
    <row r="85" spans="1:5" x14ac:dyDescent="0.25">
      <c r="B85" s="11"/>
      <c r="C85" s="11"/>
      <c r="D85" s="11"/>
    </row>
    <row r="86" spans="1:5" ht="15.75" x14ac:dyDescent="0.25">
      <c r="A86" s="3"/>
      <c r="B86" s="5"/>
      <c r="C86" s="5"/>
      <c r="D86" s="5"/>
      <c r="E86" s="2"/>
    </row>
    <row r="87" spans="1:5" x14ac:dyDescent="0.25">
      <c r="B87" s="4"/>
      <c r="C87" s="4"/>
      <c r="D87" s="4"/>
    </row>
    <row r="88" spans="1:5" x14ac:dyDescent="0.25">
      <c r="A88" s="1"/>
      <c r="B88" s="4"/>
      <c r="C88" s="4"/>
      <c r="D88" s="4"/>
    </row>
    <row r="89" spans="1:5" x14ac:dyDescent="0.25">
      <c r="B89" s="4"/>
      <c r="C89" s="4"/>
      <c r="D89" s="4"/>
      <c r="E89" s="9"/>
    </row>
    <row r="90" spans="1:5" x14ac:dyDescent="0.25">
      <c r="B90" s="4"/>
      <c r="C90" s="4"/>
      <c r="D90" s="4"/>
      <c r="E90" s="9"/>
    </row>
    <row r="91" spans="1:5" x14ac:dyDescent="0.25">
      <c r="B91" s="4"/>
      <c r="C91" s="4"/>
      <c r="D91" s="4"/>
      <c r="E91" s="9"/>
    </row>
    <row r="92" spans="1:5" x14ac:dyDescent="0.25">
      <c r="B92" s="4"/>
      <c r="C92" s="4"/>
      <c r="D92" s="4"/>
      <c r="E92" s="9"/>
    </row>
    <row r="93" spans="1:5" x14ac:dyDescent="0.25">
      <c r="B93" s="4"/>
      <c r="C93" s="4"/>
      <c r="D93" s="4"/>
      <c r="E93" s="9"/>
    </row>
    <row r="94" spans="1:5" x14ac:dyDescent="0.25">
      <c r="B94" s="4"/>
      <c r="C94" s="4"/>
      <c r="D94" s="4"/>
      <c r="E94" s="9"/>
    </row>
    <row r="95" spans="1:5" x14ac:dyDescent="0.25">
      <c r="B95" s="4"/>
      <c r="C95" s="4"/>
      <c r="D95" s="4"/>
      <c r="E95" s="9"/>
    </row>
    <row r="96" spans="1:5" x14ac:dyDescent="0.25">
      <c r="B96" s="4"/>
      <c r="C96" s="4"/>
      <c r="D96" s="4"/>
      <c r="E96" s="9"/>
    </row>
    <row r="97" spans="1:5" x14ac:dyDescent="0.25">
      <c r="B97" s="4"/>
      <c r="C97" s="4"/>
      <c r="D97" s="4"/>
      <c r="E97" s="9"/>
    </row>
    <row r="98" spans="1:5" x14ac:dyDescent="0.25">
      <c r="A98" s="7"/>
      <c r="B98" s="6"/>
      <c r="C98" s="6"/>
      <c r="D98" s="6"/>
      <c r="E98" s="6"/>
    </row>
    <row r="99" spans="1:5" x14ac:dyDescent="0.25">
      <c r="A99" s="1"/>
      <c r="B99" s="4"/>
      <c r="C99" s="4"/>
      <c r="D99" s="4"/>
    </row>
    <row r="100" spans="1:5" x14ac:dyDescent="0.25">
      <c r="B100" s="4"/>
      <c r="C100" s="4"/>
      <c r="D100" s="4"/>
      <c r="E100" s="9"/>
    </row>
    <row r="101" spans="1:5" x14ac:dyDescent="0.25">
      <c r="B101" s="4"/>
      <c r="C101" s="4"/>
      <c r="D101" s="4"/>
      <c r="E101" s="9"/>
    </row>
    <row r="102" spans="1:5" x14ac:dyDescent="0.25">
      <c r="B102" s="4"/>
      <c r="C102" s="4"/>
      <c r="D102" s="4"/>
      <c r="E102" s="9"/>
    </row>
    <row r="103" spans="1:5" x14ac:dyDescent="0.25">
      <c r="B103" s="4"/>
      <c r="C103" s="4"/>
      <c r="D103" s="4"/>
      <c r="E103" s="9"/>
    </row>
    <row r="104" spans="1:5" x14ac:dyDescent="0.25">
      <c r="B104" s="4"/>
      <c r="C104" s="4"/>
      <c r="D104" s="4"/>
      <c r="E104" s="9"/>
    </row>
    <row r="105" spans="1:5" x14ac:dyDescent="0.25">
      <c r="B105" s="4"/>
      <c r="C105" s="4"/>
      <c r="D105" s="4"/>
      <c r="E105" s="9"/>
    </row>
    <row r="106" spans="1:5" x14ac:dyDescent="0.25">
      <c r="A106" s="1"/>
      <c r="B106" s="6"/>
      <c r="C106" s="6"/>
      <c r="D106" s="6"/>
      <c r="E106" s="6"/>
    </row>
    <row r="107" spans="1:5" x14ac:dyDescent="0.25">
      <c r="A107" s="1"/>
      <c r="B107" s="6"/>
      <c r="C107" s="6"/>
      <c r="D107" s="6"/>
      <c r="E107" s="6"/>
    </row>
    <row r="108" spans="1:5" x14ac:dyDescent="0.25">
      <c r="A108" s="1"/>
      <c r="B108" s="4"/>
      <c r="C108" s="4"/>
      <c r="D108" s="4"/>
    </row>
    <row r="109" spans="1:5" x14ac:dyDescent="0.25">
      <c r="B109" s="4"/>
      <c r="C109" s="4"/>
      <c r="D109" s="4"/>
      <c r="E109" s="9"/>
    </row>
    <row r="110" spans="1:5" x14ac:dyDescent="0.25">
      <c r="B110" s="6"/>
      <c r="C110" s="4"/>
      <c r="D110" s="4"/>
      <c r="E110" s="9"/>
    </row>
    <row r="111" spans="1:5" x14ac:dyDescent="0.25">
      <c r="B111" s="4"/>
      <c r="C111" s="4"/>
      <c r="D111" s="4"/>
      <c r="E111" s="9"/>
    </row>
    <row r="112" spans="1:5" x14ac:dyDescent="0.25">
      <c r="B112" s="4"/>
      <c r="C112" s="4"/>
      <c r="D112" s="4"/>
      <c r="E112" s="9"/>
    </row>
    <row r="113" spans="1:5" x14ac:dyDescent="0.25">
      <c r="A113" s="1"/>
      <c r="B113" s="6"/>
      <c r="C113" s="6"/>
      <c r="D113" s="6"/>
      <c r="E113" s="6"/>
    </row>
    <row r="114" spans="1:5" x14ac:dyDescent="0.25">
      <c r="A114" s="1"/>
      <c r="B114" s="4"/>
      <c r="C114" s="4"/>
      <c r="D114" s="4"/>
    </row>
    <row r="115" spans="1:5" x14ac:dyDescent="0.25">
      <c r="B115" s="4"/>
      <c r="C115" s="4"/>
      <c r="D115" s="4"/>
      <c r="E115" s="9"/>
    </row>
    <row r="116" spans="1:5" x14ac:dyDescent="0.25">
      <c r="A116" s="7"/>
      <c r="B116" s="4"/>
      <c r="C116" s="4"/>
      <c r="D116" s="4"/>
      <c r="E116" s="9"/>
    </row>
    <row r="117" spans="1:5" x14ac:dyDescent="0.25">
      <c r="B117" s="4"/>
      <c r="C117" s="4"/>
      <c r="D117" s="4"/>
      <c r="E117" s="10"/>
    </row>
    <row r="118" spans="1:5" x14ac:dyDescent="0.25">
      <c r="B118" s="4"/>
      <c r="C118" s="4"/>
      <c r="D118" s="4"/>
      <c r="E118" s="9"/>
    </row>
    <row r="119" spans="1:5" x14ac:dyDescent="0.25">
      <c r="A119" s="1"/>
      <c r="B119" s="6"/>
      <c r="C119" s="6"/>
      <c r="D119" s="6"/>
      <c r="E119" s="6"/>
    </row>
    <row r="120" spans="1:5" x14ac:dyDescent="0.25">
      <c r="A120" s="1"/>
      <c r="B120" s="6"/>
      <c r="C120" s="6"/>
      <c r="D120" s="6"/>
      <c r="E120" s="6"/>
    </row>
    <row r="121" spans="1:5" x14ac:dyDescent="0.25">
      <c r="A121" s="1"/>
      <c r="B121" s="4"/>
      <c r="C121" s="4"/>
      <c r="D121" s="4"/>
      <c r="E121" s="9"/>
    </row>
    <row r="122" spans="1:5" x14ac:dyDescent="0.25">
      <c r="A122" s="1"/>
      <c r="B122" s="6"/>
      <c r="C122" s="6"/>
      <c r="D122" s="6"/>
      <c r="E122" s="6"/>
    </row>
    <row r="123" spans="1:5" x14ac:dyDescent="0.25">
      <c r="B123" s="4"/>
      <c r="C123" s="4"/>
      <c r="D123" s="4"/>
    </row>
    <row r="124" spans="1:5" x14ac:dyDescent="0.25">
      <c r="A124" s="1"/>
      <c r="B124" s="4"/>
      <c r="C124" s="6"/>
      <c r="D124" s="6"/>
    </row>
    <row r="125" spans="1:5" x14ac:dyDescent="0.25">
      <c r="B125" s="4"/>
      <c r="C125" s="11"/>
      <c r="D12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25" workbookViewId="0">
      <pane xSplit="1" topLeftCell="G1" activePane="topRight" state="frozen"/>
      <selection pane="topRight" activeCell="H36" sqref="H36"/>
    </sheetView>
  </sheetViews>
  <sheetFormatPr defaultRowHeight="15" x14ac:dyDescent="0.25"/>
  <cols>
    <col min="1" max="1" width="38.85546875" customWidth="1"/>
    <col min="2" max="5" width="15" bestFit="1" customWidth="1"/>
    <col min="6" max="6" width="14" customWidth="1"/>
    <col min="7" max="7" width="13.42578125" customWidth="1"/>
    <col min="8" max="8" width="14.5703125" customWidth="1"/>
  </cols>
  <sheetData>
    <row r="1" spans="1:9" x14ac:dyDescent="0.25">
      <c r="A1" s="1" t="s">
        <v>69</v>
      </c>
      <c r="B1" s="20"/>
      <c r="C1" s="20"/>
      <c r="D1" s="20"/>
      <c r="E1" s="20"/>
    </row>
    <row r="2" spans="1:9" ht="15.75" x14ac:dyDescent="0.25">
      <c r="A2" s="1" t="s">
        <v>114</v>
      </c>
      <c r="B2" s="8"/>
      <c r="C2" s="8"/>
      <c r="D2" s="8"/>
      <c r="E2" s="8"/>
    </row>
    <row r="3" spans="1:9" x14ac:dyDescent="0.25">
      <c r="A3" t="s">
        <v>111</v>
      </c>
    </row>
    <row r="4" spans="1:9" ht="18.75" x14ac:dyDescent="0.3">
      <c r="A4" s="28"/>
      <c r="B4" s="19" t="s">
        <v>67</v>
      </c>
      <c r="C4" s="19" t="s">
        <v>68</v>
      </c>
      <c r="D4" s="19" t="s">
        <v>67</v>
      </c>
      <c r="E4" s="19" t="s">
        <v>66</v>
      </c>
      <c r="F4" s="19" t="s">
        <v>68</v>
      </c>
      <c r="G4" s="19" t="s">
        <v>67</v>
      </c>
      <c r="H4" s="19" t="s">
        <v>66</v>
      </c>
    </row>
    <row r="5" spans="1:9" ht="15.75" x14ac:dyDescent="0.25">
      <c r="B5" s="30">
        <v>43008</v>
      </c>
      <c r="C5" s="30">
        <v>43190</v>
      </c>
      <c r="D5" s="30">
        <v>43281</v>
      </c>
      <c r="E5" s="30">
        <v>43373</v>
      </c>
      <c r="F5" s="31">
        <v>43555</v>
      </c>
      <c r="G5" s="31">
        <v>43646</v>
      </c>
      <c r="H5" s="31">
        <v>43738</v>
      </c>
    </row>
    <row r="6" spans="1:9" x14ac:dyDescent="0.25">
      <c r="B6" s="4"/>
      <c r="C6" s="4"/>
      <c r="D6" s="4"/>
      <c r="E6" s="4"/>
    </row>
    <row r="7" spans="1:9" x14ac:dyDescent="0.25">
      <c r="A7" s="26" t="s">
        <v>86</v>
      </c>
      <c r="B7" s="4"/>
      <c r="C7" s="4"/>
      <c r="D7" s="4"/>
      <c r="E7" s="4"/>
    </row>
    <row r="8" spans="1:9" x14ac:dyDescent="0.25">
      <c r="A8" s="25" t="s">
        <v>87</v>
      </c>
      <c r="B8" s="6">
        <f>B9-B10</f>
        <v>693713314</v>
      </c>
      <c r="C8" s="6">
        <f>C9-C10</f>
        <v>204300453</v>
      </c>
      <c r="D8" s="6">
        <f>D9-D10</f>
        <v>537619714</v>
      </c>
      <c r="E8" s="6">
        <f>E9-E10</f>
        <v>693713314</v>
      </c>
      <c r="F8" s="6">
        <f t="shared" ref="F8:I8" si="0">F9-F10</f>
        <v>176960349</v>
      </c>
      <c r="G8" s="6">
        <f t="shared" si="0"/>
        <v>325467524</v>
      </c>
      <c r="H8" s="6">
        <f t="shared" si="0"/>
        <v>407192568</v>
      </c>
      <c r="I8" s="6">
        <f t="shared" si="0"/>
        <v>0</v>
      </c>
    </row>
    <row r="9" spans="1:9" x14ac:dyDescent="0.25">
      <c r="A9" t="s">
        <v>13</v>
      </c>
      <c r="B9" s="4">
        <v>2251537287</v>
      </c>
      <c r="C9" s="4">
        <v>841867009</v>
      </c>
      <c r="D9" s="21">
        <v>1721700292</v>
      </c>
      <c r="E9" s="4">
        <v>2251537287</v>
      </c>
      <c r="F9" s="9">
        <v>898137612</v>
      </c>
      <c r="G9">
        <v>1800608231</v>
      </c>
      <c r="H9" s="9">
        <v>2710256326</v>
      </c>
    </row>
    <row r="10" spans="1:9" x14ac:dyDescent="0.25">
      <c r="A10" t="s">
        <v>14</v>
      </c>
      <c r="B10" s="4">
        <v>1557823973</v>
      </c>
      <c r="C10" s="4">
        <v>637566556</v>
      </c>
      <c r="D10" s="4">
        <v>1184080578</v>
      </c>
      <c r="E10" s="4">
        <v>1557823973</v>
      </c>
      <c r="F10" s="9">
        <v>721177263</v>
      </c>
      <c r="G10">
        <v>1475140707</v>
      </c>
      <c r="H10" s="9">
        <v>2303063758</v>
      </c>
    </row>
    <row r="11" spans="1:9" x14ac:dyDescent="0.25">
      <c r="A11" t="s">
        <v>15</v>
      </c>
      <c r="B11" s="4">
        <v>48454943</v>
      </c>
      <c r="C11" s="4">
        <v>5326150</v>
      </c>
      <c r="D11" s="4">
        <v>20211606</v>
      </c>
      <c r="E11" s="4">
        <v>48454943</v>
      </c>
      <c r="F11" s="4">
        <v>1273909</v>
      </c>
      <c r="H11" s="9">
        <v>13068054</v>
      </c>
    </row>
    <row r="12" spans="1:9" x14ac:dyDescent="0.25">
      <c r="A12" t="s">
        <v>16</v>
      </c>
      <c r="B12" s="4"/>
      <c r="C12" s="4"/>
      <c r="D12" s="4"/>
      <c r="E12" s="4"/>
      <c r="G12">
        <v>1770743</v>
      </c>
    </row>
    <row r="13" spans="1:9" x14ac:dyDescent="0.25">
      <c r="A13" t="s">
        <v>117</v>
      </c>
      <c r="B13" s="4">
        <v>49507901</v>
      </c>
      <c r="C13" s="4">
        <v>11104142</v>
      </c>
      <c r="D13" s="4">
        <v>26366417</v>
      </c>
      <c r="E13" s="4">
        <v>49507901</v>
      </c>
      <c r="F13" s="4">
        <v>16657867</v>
      </c>
      <c r="G13" s="18">
        <v>30803197</v>
      </c>
      <c r="H13" s="9">
        <v>40104351</v>
      </c>
    </row>
    <row r="14" spans="1:9" x14ac:dyDescent="0.25">
      <c r="B14" s="6">
        <f t="shared" ref="B14" si="1">SUM(B11:B13)</f>
        <v>97962844</v>
      </c>
      <c r="C14" s="6">
        <f>SUM(C11:C13)</f>
        <v>16430292</v>
      </c>
      <c r="D14" s="6">
        <f>SUM(D11:D13)</f>
        <v>46578023</v>
      </c>
      <c r="E14" s="6">
        <f>SUM(E11:E13)</f>
        <v>97962844</v>
      </c>
      <c r="F14" s="6">
        <f t="shared" ref="F14:H14" si="2">SUM(F11:F13)</f>
        <v>17931776</v>
      </c>
      <c r="G14" s="6">
        <f t="shared" si="2"/>
        <v>32573940</v>
      </c>
      <c r="H14" s="6">
        <f t="shared" si="2"/>
        <v>53172405</v>
      </c>
    </row>
    <row r="15" spans="1:9" x14ac:dyDescent="0.25">
      <c r="A15" s="1"/>
      <c r="B15" s="6">
        <f>B8+B14</f>
        <v>791676158</v>
      </c>
      <c r="C15" s="6">
        <f>C8+C14</f>
        <v>220730745</v>
      </c>
      <c r="D15" s="6">
        <f>D8+D14</f>
        <v>584197737</v>
      </c>
      <c r="E15" s="6">
        <f>E8+E14</f>
        <v>791676158</v>
      </c>
      <c r="F15" s="6">
        <f t="shared" ref="F15:H15" si="3">F8+F14</f>
        <v>194892125</v>
      </c>
      <c r="G15" s="6">
        <f t="shared" si="3"/>
        <v>358041464</v>
      </c>
      <c r="H15" s="6">
        <f t="shared" si="3"/>
        <v>460364973</v>
      </c>
    </row>
    <row r="16" spans="1:9" x14ac:dyDescent="0.25">
      <c r="A16" s="26" t="s">
        <v>88</v>
      </c>
      <c r="B16" s="6"/>
      <c r="C16" s="6"/>
      <c r="D16" s="6"/>
      <c r="E16" s="6"/>
    </row>
    <row r="17" spans="1:8" x14ac:dyDescent="0.25">
      <c r="A17" t="s">
        <v>17</v>
      </c>
      <c r="B17" s="4">
        <v>113874698</v>
      </c>
      <c r="C17" s="4">
        <v>37913413</v>
      </c>
      <c r="D17" s="4">
        <v>80043685</v>
      </c>
      <c r="E17" s="4">
        <v>113874698</v>
      </c>
      <c r="F17" s="4">
        <v>49016851</v>
      </c>
      <c r="G17" s="4">
        <v>105163144</v>
      </c>
      <c r="H17" s="9">
        <v>155724338</v>
      </c>
    </row>
    <row r="18" spans="1:8" x14ac:dyDescent="0.25">
      <c r="A18" t="s">
        <v>18</v>
      </c>
      <c r="B18" s="4">
        <v>18738038</v>
      </c>
      <c r="C18" s="4">
        <v>4909250</v>
      </c>
      <c r="D18" s="4">
        <v>12543406</v>
      </c>
      <c r="E18" s="4">
        <v>18738038</v>
      </c>
      <c r="F18" s="4">
        <v>5016895</v>
      </c>
      <c r="G18" s="4">
        <v>12908267</v>
      </c>
      <c r="H18" s="9">
        <v>19540312</v>
      </c>
    </row>
    <row r="19" spans="1:8" x14ac:dyDescent="0.25">
      <c r="A19" t="s">
        <v>19</v>
      </c>
      <c r="B19" s="4">
        <v>104540</v>
      </c>
      <c r="C19" s="4">
        <v>86670</v>
      </c>
      <c r="D19" s="4">
        <v>161770</v>
      </c>
      <c r="E19" s="4">
        <v>104540</v>
      </c>
      <c r="F19" s="4">
        <v>74450</v>
      </c>
      <c r="G19" s="4">
        <v>413000</v>
      </c>
      <c r="H19" s="4">
        <v>799860</v>
      </c>
    </row>
    <row r="20" spans="1:8" x14ac:dyDescent="0.25">
      <c r="A20" t="s">
        <v>20</v>
      </c>
      <c r="B20" s="4">
        <v>1883212</v>
      </c>
      <c r="C20" s="4">
        <v>1008031</v>
      </c>
      <c r="D20" s="4">
        <v>1591571</v>
      </c>
      <c r="E20" s="4">
        <v>1883212</v>
      </c>
      <c r="F20" s="4">
        <v>761177</v>
      </c>
      <c r="G20" s="4">
        <v>1826686</v>
      </c>
      <c r="H20" s="4">
        <v>2499943</v>
      </c>
    </row>
    <row r="21" spans="1:8" x14ac:dyDescent="0.25">
      <c r="A21" t="s">
        <v>21</v>
      </c>
      <c r="B21" s="4">
        <v>9593208</v>
      </c>
      <c r="C21" s="4">
        <v>836603</v>
      </c>
      <c r="D21" s="4">
        <v>3270320</v>
      </c>
      <c r="E21" s="4">
        <v>9593208</v>
      </c>
      <c r="F21" s="4">
        <v>3916005</v>
      </c>
      <c r="G21" s="4">
        <v>4576747</v>
      </c>
      <c r="H21" s="4">
        <v>5482551</v>
      </c>
    </row>
    <row r="22" spans="1:8" x14ac:dyDescent="0.25">
      <c r="A22" t="s">
        <v>22</v>
      </c>
      <c r="B22" s="4">
        <v>7200000</v>
      </c>
      <c r="C22" s="4">
        <v>3000000</v>
      </c>
      <c r="D22" s="4">
        <v>6000000</v>
      </c>
      <c r="E22" s="4">
        <v>7200000</v>
      </c>
      <c r="F22" s="4">
        <v>3000000</v>
      </c>
      <c r="G22" s="4">
        <v>6000000</v>
      </c>
      <c r="H22" s="4">
        <v>9000000</v>
      </c>
    </row>
    <row r="23" spans="1:8" x14ac:dyDescent="0.25">
      <c r="A23" t="s">
        <v>23</v>
      </c>
      <c r="B23" s="4">
        <v>720000</v>
      </c>
      <c r="C23" s="4">
        <v>312000</v>
      </c>
      <c r="D23" s="4">
        <v>496000</v>
      </c>
      <c r="E23" s="4">
        <v>720000</v>
      </c>
      <c r="F23" s="4">
        <v>256000</v>
      </c>
      <c r="G23" s="4">
        <v>552000</v>
      </c>
      <c r="H23" s="4">
        <v>784000</v>
      </c>
    </row>
    <row r="24" spans="1:8" x14ac:dyDescent="0.25">
      <c r="A24" t="s">
        <v>24</v>
      </c>
      <c r="B24" s="4">
        <v>187500</v>
      </c>
      <c r="C24" s="4">
        <v>62500</v>
      </c>
      <c r="D24" s="4">
        <v>125000</v>
      </c>
      <c r="E24" s="4">
        <v>187500</v>
      </c>
      <c r="F24" s="4">
        <v>62500</v>
      </c>
      <c r="G24" s="4">
        <v>125000</v>
      </c>
      <c r="H24" s="4">
        <v>187500</v>
      </c>
    </row>
    <row r="25" spans="1:8" x14ac:dyDescent="0.25">
      <c r="A25" t="s">
        <v>25</v>
      </c>
      <c r="B25" s="4"/>
      <c r="C25" s="4"/>
      <c r="D25" s="4"/>
      <c r="E25" s="4"/>
    </row>
    <row r="26" spans="1:8" x14ac:dyDescent="0.25">
      <c r="A26" t="s">
        <v>26</v>
      </c>
      <c r="B26" s="4">
        <v>33138688</v>
      </c>
      <c r="C26" s="4">
        <v>8918733</v>
      </c>
      <c r="D26" s="4">
        <v>17378733</v>
      </c>
      <c r="E26" s="4">
        <v>33138688</v>
      </c>
      <c r="F26" s="4">
        <v>7893888</v>
      </c>
      <c r="G26">
        <v>15568391</v>
      </c>
      <c r="H26" s="4">
        <v>23442286</v>
      </c>
    </row>
    <row r="27" spans="1:8" x14ac:dyDescent="0.25">
      <c r="A27" t="s">
        <v>27</v>
      </c>
      <c r="B27" s="4">
        <v>24933311</v>
      </c>
      <c r="C27" s="4">
        <v>6942924</v>
      </c>
      <c r="D27" s="4">
        <v>14239284</v>
      </c>
      <c r="E27" s="4">
        <v>24933311</v>
      </c>
      <c r="F27" s="4">
        <v>7211645</v>
      </c>
      <c r="G27">
        <v>12136371</v>
      </c>
      <c r="H27" s="4">
        <v>20886427</v>
      </c>
    </row>
    <row r="28" spans="1:8" x14ac:dyDescent="0.25">
      <c r="A28" s="1"/>
      <c r="B28" s="6">
        <f t="shared" ref="B28:H28" si="4">SUM(B17:B27)</f>
        <v>210373195</v>
      </c>
      <c r="C28" s="6">
        <f>SUM(C17:C27)</f>
        <v>63990124</v>
      </c>
      <c r="D28" s="6">
        <f t="shared" si="4"/>
        <v>135849769</v>
      </c>
      <c r="E28" s="6">
        <f t="shared" si="4"/>
        <v>210373195</v>
      </c>
      <c r="F28" s="6">
        <f t="shared" si="4"/>
        <v>77209411</v>
      </c>
      <c r="G28" s="6">
        <f t="shared" si="4"/>
        <v>159269606</v>
      </c>
      <c r="H28" s="6">
        <f t="shared" si="4"/>
        <v>238347217</v>
      </c>
    </row>
    <row r="29" spans="1:8" x14ac:dyDescent="0.25">
      <c r="A29" s="26" t="s">
        <v>89</v>
      </c>
      <c r="B29" s="6">
        <f t="shared" ref="B29:F29" si="5">B15-B28</f>
        <v>581302963</v>
      </c>
      <c r="C29" s="6">
        <f>C15-C28</f>
        <v>156740621</v>
      </c>
      <c r="D29" s="6">
        <f t="shared" si="5"/>
        <v>448347968</v>
      </c>
      <c r="E29" s="6">
        <f t="shared" si="5"/>
        <v>581302963</v>
      </c>
      <c r="F29" s="6">
        <f t="shared" si="5"/>
        <v>117682714</v>
      </c>
      <c r="G29" s="6">
        <f>G15-G28</f>
        <v>198771858</v>
      </c>
      <c r="H29" s="6">
        <f>H15-H28</f>
        <v>222017756</v>
      </c>
    </row>
    <row r="30" spans="1:8" x14ac:dyDescent="0.25">
      <c r="A30" s="23" t="s">
        <v>90</v>
      </c>
      <c r="B30" s="6"/>
      <c r="C30" s="6"/>
      <c r="D30" s="6"/>
      <c r="E30" s="6"/>
    </row>
    <row r="31" spans="1:8" x14ac:dyDescent="0.25">
      <c r="A31" t="s">
        <v>28</v>
      </c>
      <c r="B31" s="4">
        <v>233027558</v>
      </c>
      <c r="C31" s="4">
        <v>55357312</v>
      </c>
      <c r="D31" s="4">
        <v>269544384</v>
      </c>
      <c r="E31" s="4">
        <v>233027558</v>
      </c>
      <c r="F31" s="4">
        <v>27394996</v>
      </c>
      <c r="G31">
        <v>55722390</v>
      </c>
      <c r="H31" s="4">
        <v>21426698</v>
      </c>
    </row>
    <row r="32" spans="1:8" x14ac:dyDescent="0.25">
      <c r="A32" s="26" t="s">
        <v>91</v>
      </c>
      <c r="B32" s="6">
        <f t="shared" ref="B32:F32" si="6">B29-B31</f>
        <v>348275405</v>
      </c>
      <c r="C32" s="6">
        <f>C29-C31</f>
        <v>101383309</v>
      </c>
      <c r="D32" s="6">
        <f t="shared" si="6"/>
        <v>178803584</v>
      </c>
      <c r="E32" s="6">
        <f t="shared" si="6"/>
        <v>348275405</v>
      </c>
      <c r="F32" s="6">
        <f t="shared" si="6"/>
        <v>90287718</v>
      </c>
      <c r="G32" s="6">
        <f>G29-G31</f>
        <v>143049468</v>
      </c>
      <c r="H32" s="6">
        <f>H29-H31</f>
        <v>200591058</v>
      </c>
    </row>
    <row r="33" spans="1:8" x14ac:dyDescent="0.25">
      <c r="A33" s="26" t="s">
        <v>92</v>
      </c>
      <c r="B33" s="4"/>
      <c r="C33" s="4"/>
      <c r="D33" s="4"/>
      <c r="E33" s="4"/>
    </row>
    <row r="34" spans="1:8" x14ac:dyDescent="0.25">
      <c r="A34" t="s">
        <v>29</v>
      </c>
      <c r="B34" s="4">
        <v>142792916</v>
      </c>
      <c r="C34" s="4">
        <v>41060240</v>
      </c>
      <c r="D34" s="4">
        <v>72415452</v>
      </c>
      <c r="E34" s="4">
        <v>142792916</v>
      </c>
      <c r="G34" s="9">
        <v>55000000</v>
      </c>
      <c r="H34" s="4">
        <v>73520000</v>
      </c>
    </row>
    <row r="35" spans="1:8" x14ac:dyDescent="0.25">
      <c r="A35" t="s">
        <v>30</v>
      </c>
      <c r="B35" s="4"/>
      <c r="C35" s="4"/>
      <c r="D35" s="4"/>
      <c r="E35" s="4"/>
      <c r="G35" s="9">
        <v>-641202</v>
      </c>
      <c r="H35">
        <v>2695614</v>
      </c>
    </row>
    <row r="36" spans="1:8" x14ac:dyDescent="0.25">
      <c r="A36" s="1"/>
      <c r="B36" s="6">
        <f t="shared" ref="B36:H36" si="7">SUM(B34:B35)</f>
        <v>142792916</v>
      </c>
      <c r="C36" s="6">
        <f>SUM(C34:C35)</f>
        <v>41060240</v>
      </c>
      <c r="D36" s="6">
        <f t="shared" si="7"/>
        <v>72415452</v>
      </c>
      <c r="E36" s="6">
        <f t="shared" si="7"/>
        <v>142792916</v>
      </c>
      <c r="F36" s="6">
        <f t="shared" si="7"/>
        <v>0</v>
      </c>
      <c r="G36" s="6">
        <f t="shared" si="7"/>
        <v>54358798</v>
      </c>
      <c r="H36" s="6">
        <f t="shared" si="7"/>
        <v>76215614</v>
      </c>
    </row>
    <row r="37" spans="1:8" x14ac:dyDescent="0.25">
      <c r="A37" s="1" t="s">
        <v>93</v>
      </c>
      <c r="B37" s="6">
        <f t="shared" ref="B37" si="8">B32-B36</f>
        <v>205482489</v>
      </c>
      <c r="C37" s="6">
        <f>C32-C36</f>
        <v>60323069</v>
      </c>
      <c r="D37" s="6">
        <f>D32-D36</f>
        <v>106388132</v>
      </c>
      <c r="E37" s="6">
        <f>E32-E36</f>
        <v>205482489</v>
      </c>
      <c r="F37" s="6">
        <f t="shared" ref="F37:H37" si="9">F32-F36</f>
        <v>90287718</v>
      </c>
      <c r="G37" s="6">
        <f t="shared" si="9"/>
        <v>88690670</v>
      </c>
      <c r="H37" s="6">
        <f t="shared" si="9"/>
        <v>124375444</v>
      </c>
    </row>
    <row r="38" spans="1:8" x14ac:dyDescent="0.25">
      <c r="A38" s="27" t="s">
        <v>94</v>
      </c>
      <c r="B38" s="12">
        <f>B37/('1'!B46/10)</f>
        <v>1.6912885684928509</v>
      </c>
      <c r="C38" s="12">
        <f>C37/('1'!C46/10)</f>
        <v>0.49650808452152573</v>
      </c>
      <c r="D38" s="12">
        <f>D37/('1'!D46/10)</f>
        <v>0.87566114441463905</v>
      </c>
      <c r="E38" s="12">
        <f>E37/('1'!E46/10)</f>
        <v>1.6912885684928509</v>
      </c>
      <c r="F38" s="12">
        <f>F37/('1'!F46/10)</f>
        <v>0.7431415984488402</v>
      </c>
      <c r="G38" s="12">
        <f>G37/('1'!G46/10)</f>
        <v>0.63477964541515519</v>
      </c>
      <c r="H38" s="12">
        <f>H37/('1'!H46/10)</f>
        <v>0.89018382926493278</v>
      </c>
    </row>
    <row r="39" spans="1:8" x14ac:dyDescent="0.25">
      <c r="A39" s="27" t="s">
        <v>95</v>
      </c>
      <c r="B39" s="6">
        <f>'1'!B46/10</f>
        <v>121494636</v>
      </c>
      <c r="C39" s="6">
        <f>'1'!C46/10</f>
        <v>121494636</v>
      </c>
      <c r="D39" s="6">
        <f>'1'!D46/10</f>
        <v>121494636</v>
      </c>
      <c r="E39" s="6">
        <f>'1'!E46/10</f>
        <v>121494636</v>
      </c>
      <c r="F39" s="6">
        <f>'1'!F46/10</f>
        <v>121494636</v>
      </c>
      <c r="G39" s="6">
        <f>'1'!G46/10</f>
        <v>139718831</v>
      </c>
      <c r="H39" s="6">
        <f>'1'!H46/10</f>
        <v>139718831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31" workbookViewId="0">
      <pane xSplit="1" topLeftCell="G1" activePane="topRight" state="frozen"/>
      <selection pane="topRight" activeCell="H40" sqref="H40"/>
    </sheetView>
  </sheetViews>
  <sheetFormatPr defaultRowHeight="15" x14ac:dyDescent="0.25"/>
  <cols>
    <col min="1" max="1" width="48.42578125" bestFit="1" customWidth="1"/>
    <col min="2" max="2" width="15" bestFit="1" customWidth="1"/>
    <col min="3" max="3" width="14.28515625" bestFit="1" customWidth="1"/>
    <col min="4" max="4" width="15" bestFit="1" customWidth="1"/>
    <col min="5" max="5" width="14.28515625" bestFit="1" customWidth="1"/>
    <col min="6" max="6" width="14.140625" customWidth="1"/>
    <col min="7" max="7" width="15.42578125" customWidth="1"/>
    <col min="8" max="8" width="15" bestFit="1" customWidth="1"/>
  </cols>
  <sheetData>
    <row r="1" spans="1:8" x14ac:dyDescent="0.25">
      <c r="A1" s="1" t="s">
        <v>69</v>
      </c>
    </row>
    <row r="2" spans="1:8" ht="15.75" x14ac:dyDescent="0.25">
      <c r="A2" s="1" t="s">
        <v>116</v>
      </c>
      <c r="B2" s="16"/>
      <c r="C2" s="16"/>
      <c r="D2" s="16"/>
      <c r="E2" s="17"/>
    </row>
    <row r="3" spans="1:8" x14ac:dyDescent="0.25">
      <c r="A3" t="s">
        <v>111</v>
      </c>
    </row>
    <row r="4" spans="1:8" ht="18.75" x14ac:dyDescent="0.3">
      <c r="A4" s="28"/>
      <c r="B4" s="19" t="s">
        <v>67</v>
      </c>
      <c r="C4" s="19" t="s">
        <v>68</v>
      </c>
      <c r="D4" s="19" t="s">
        <v>67</v>
      </c>
      <c r="E4" s="19" t="s">
        <v>66</v>
      </c>
      <c r="F4" s="19" t="s">
        <v>68</v>
      </c>
      <c r="G4" s="19" t="s">
        <v>67</v>
      </c>
      <c r="H4" s="19" t="s">
        <v>66</v>
      </c>
    </row>
    <row r="5" spans="1:8" ht="15.75" x14ac:dyDescent="0.25">
      <c r="B5" s="30">
        <v>43008</v>
      </c>
      <c r="C5" s="30">
        <v>43190</v>
      </c>
      <c r="D5" s="30">
        <v>43281</v>
      </c>
      <c r="E5" s="30">
        <v>43373</v>
      </c>
      <c r="F5" s="31">
        <v>43555</v>
      </c>
      <c r="G5" s="31">
        <v>43646</v>
      </c>
      <c r="H5" s="31">
        <v>43738</v>
      </c>
    </row>
    <row r="6" spans="1:8" x14ac:dyDescent="0.25">
      <c r="A6" s="26" t="s">
        <v>96</v>
      </c>
      <c r="B6" s="4"/>
      <c r="C6" s="4"/>
      <c r="D6" s="4"/>
    </row>
    <row r="7" spans="1:8" x14ac:dyDescent="0.25">
      <c r="A7" s="23" t="s">
        <v>97</v>
      </c>
      <c r="B7" s="4"/>
      <c r="C7" s="4"/>
      <c r="D7" s="4"/>
    </row>
    <row r="8" spans="1:8" x14ac:dyDescent="0.25">
      <c r="A8" t="s">
        <v>31</v>
      </c>
      <c r="B8" s="4">
        <v>2454175643</v>
      </c>
      <c r="C8" s="4">
        <v>942891050</v>
      </c>
      <c r="D8" s="4">
        <v>1450633059</v>
      </c>
      <c r="E8" s="9">
        <v>1515096257</v>
      </c>
      <c r="F8" s="9">
        <v>996932749</v>
      </c>
      <c r="G8" s="4">
        <v>1728583902</v>
      </c>
      <c r="H8" s="4">
        <v>2601846073</v>
      </c>
    </row>
    <row r="9" spans="1:8" x14ac:dyDescent="0.25">
      <c r="A9" t="s">
        <v>32</v>
      </c>
      <c r="B9" s="4">
        <v>-1448776295</v>
      </c>
      <c r="C9" s="4">
        <v>-580185566</v>
      </c>
      <c r="D9" s="4">
        <v>-1053831714</v>
      </c>
      <c r="E9" s="9">
        <v>-1158877769</v>
      </c>
      <c r="F9" s="9">
        <v>-658434841</v>
      </c>
      <c r="G9" s="4">
        <v>-1084671184</v>
      </c>
      <c r="H9" s="4">
        <v>-1668927394</v>
      </c>
    </row>
    <row r="10" spans="1:8" x14ac:dyDescent="0.25">
      <c r="A10" t="s">
        <v>33</v>
      </c>
      <c r="B10" s="4">
        <v>31676131</v>
      </c>
      <c r="C10" s="4">
        <v>1267001</v>
      </c>
      <c r="D10" s="4">
        <v>4389143</v>
      </c>
      <c r="E10" s="9">
        <v>4389143</v>
      </c>
      <c r="F10" s="9">
        <v>37427</v>
      </c>
      <c r="G10" s="4">
        <v>58278</v>
      </c>
      <c r="H10" s="4">
        <v>14172333</v>
      </c>
    </row>
    <row r="11" spans="1:8" x14ac:dyDescent="0.25">
      <c r="A11" t="s">
        <v>34</v>
      </c>
      <c r="B11" s="4"/>
      <c r="C11" s="4"/>
      <c r="D11" s="4"/>
      <c r="E11" s="9"/>
      <c r="G11" s="4"/>
    </row>
    <row r="12" spans="1:8" x14ac:dyDescent="0.25">
      <c r="A12" t="s">
        <v>35</v>
      </c>
      <c r="B12" s="4">
        <v>-121074698</v>
      </c>
      <c r="C12" s="4">
        <v>-40913413</v>
      </c>
      <c r="D12" s="4">
        <v>-86043685</v>
      </c>
      <c r="E12" s="9">
        <v>-86043685</v>
      </c>
      <c r="F12" s="9">
        <v>-52016851</v>
      </c>
      <c r="G12" s="4">
        <v>-111163144</v>
      </c>
      <c r="H12" s="4">
        <v>-164724338</v>
      </c>
    </row>
    <row r="13" spans="1:8" x14ac:dyDescent="0.25">
      <c r="A13" t="s">
        <v>36</v>
      </c>
      <c r="B13" s="4">
        <v>-9593208</v>
      </c>
      <c r="C13" s="4">
        <v>-6840554</v>
      </c>
      <c r="D13" s="4">
        <v>-17567067</v>
      </c>
      <c r="E13" s="9">
        <v>-17567067</v>
      </c>
      <c r="F13" s="9">
        <v>-9768527</v>
      </c>
      <c r="G13" s="4">
        <v>-19724700</v>
      </c>
      <c r="H13" s="4">
        <v>-28322666</v>
      </c>
    </row>
    <row r="14" spans="1:8" x14ac:dyDescent="0.25">
      <c r="A14" t="s">
        <v>37</v>
      </c>
      <c r="B14" s="4">
        <v>-240000000</v>
      </c>
      <c r="C14" s="4">
        <v>-5000000</v>
      </c>
      <c r="D14" s="4">
        <v>-63421989</v>
      </c>
      <c r="E14" s="9">
        <v>-69518358</v>
      </c>
      <c r="F14" s="9">
        <v>-5717690</v>
      </c>
      <c r="G14" s="4">
        <v>-11605027</v>
      </c>
      <c r="H14" s="4">
        <v>-20070846</v>
      </c>
    </row>
    <row r="15" spans="1:8" x14ac:dyDescent="0.25">
      <c r="A15" t="s">
        <v>39</v>
      </c>
      <c r="B15" s="4">
        <v>49507901</v>
      </c>
      <c r="C15" s="4">
        <v>11104142</v>
      </c>
      <c r="D15" s="4">
        <v>26366417</v>
      </c>
      <c r="E15" s="9">
        <v>26366417</v>
      </c>
      <c r="F15" s="9">
        <v>16657867</v>
      </c>
      <c r="G15" s="4">
        <v>30803197</v>
      </c>
      <c r="H15" s="4">
        <v>40104351</v>
      </c>
    </row>
    <row r="16" spans="1:8" x14ac:dyDescent="0.25">
      <c r="A16" t="s">
        <v>38</v>
      </c>
      <c r="B16" s="4">
        <v>-46379101</v>
      </c>
      <c r="C16" s="4">
        <v>-6942924</v>
      </c>
      <c r="D16" s="4">
        <v>-14239284</v>
      </c>
      <c r="E16" s="9">
        <v>-14239284</v>
      </c>
      <c r="F16" s="9">
        <v>-7211645</v>
      </c>
      <c r="G16" s="4">
        <v>-12136371</v>
      </c>
      <c r="H16" s="4">
        <v>-20886427</v>
      </c>
    </row>
    <row r="17" spans="1:8" x14ac:dyDescent="0.25">
      <c r="A17" s="7"/>
      <c r="B17" s="6">
        <f t="shared" ref="B17" si="0">SUM(B8:B16)</f>
        <v>669536373</v>
      </c>
      <c r="C17" s="6">
        <f>SUM(C8:C16)</f>
        <v>315379736</v>
      </c>
      <c r="D17" s="6">
        <f>SUM(D8:D16)</f>
        <v>246284880</v>
      </c>
      <c r="E17" s="6">
        <f>SUM(E8:E16)</f>
        <v>199605654</v>
      </c>
      <c r="F17" s="6">
        <f t="shared" ref="F17" si="1">SUM(F8:F16)</f>
        <v>280478489</v>
      </c>
      <c r="G17" s="6">
        <f>SUM(G8:G16)</f>
        <v>520144951</v>
      </c>
      <c r="H17" s="6">
        <f>SUM(H8:H16)</f>
        <v>753191086</v>
      </c>
    </row>
    <row r="18" spans="1:8" x14ac:dyDescent="0.25">
      <c r="A18" s="25" t="s">
        <v>98</v>
      </c>
      <c r="B18" s="4"/>
      <c r="C18" s="4"/>
      <c r="D18" s="4"/>
    </row>
    <row r="19" spans="1:8" x14ac:dyDescent="0.25">
      <c r="A19" t="s">
        <v>40</v>
      </c>
      <c r="B19" s="4"/>
      <c r="C19" s="4">
        <v>0</v>
      </c>
      <c r="D19" s="4">
        <v>0</v>
      </c>
      <c r="E19" s="9">
        <v>0</v>
      </c>
    </row>
    <row r="20" spans="1:8" x14ac:dyDescent="0.25">
      <c r="A20" t="s">
        <v>41</v>
      </c>
      <c r="B20" s="4">
        <v>-4879350964</v>
      </c>
      <c r="C20" s="4">
        <v>56496163</v>
      </c>
      <c r="D20" s="4">
        <v>-139247775</v>
      </c>
      <c r="E20" s="9">
        <v>442859626</v>
      </c>
      <c r="F20" s="9">
        <v>811664940</v>
      </c>
      <c r="G20" s="9">
        <v>484475104</v>
      </c>
      <c r="H20" s="9">
        <v>878879868</v>
      </c>
    </row>
    <row r="21" spans="1:8" x14ac:dyDescent="0.25">
      <c r="A21" t="s">
        <v>42</v>
      </c>
      <c r="B21" s="4">
        <v>56109579</v>
      </c>
      <c r="C21" s="4">
        <v>-64322221</v>
      </c>
      <c r="D21" s="4">
        <v>-109149388</v>
      </c>
      <c r="E21" s="9">
        <v>-410175049</v>
      </c>
      <c r="F21" s="9">
        <v>-72804858</v>
      </c>
      <c r="G21" s="9">
        <v>-49279625</v>
      </c>
      <c r="H21" s="9">
        <v>-2983960</v>
      </c>
    </row>
    <row r="22" spans="1:8" x14ac:dyDescent="0.25">
      <c r="A22" t="s">
        <v>43</v>
      </c>
      <c r="B22" s="4">
        <v>1799237782</v>
      </c>
      <c r="C22" s="4">
        <v>19754348</v>
      </c>
      <c r="D22" s="4">
        <v>-1635000000</v>
      </c>
      <c r="E22" s="9">
        <v>-70064348</v>
      </c>
      <c r="F22">
        <v>-720707321</v>
      </c>
      <c r="G22" s="9">
        <v>-575728787</v>
      </c>
      <c r="H22">
        <v>-2170773630</v>
      </c>
    </row>
    <row r="23" spans="1:8" x14ac:dyDescent="0.25">
      <c r="A23" t="s">
        <v>44</v>
      </c>
      <c r="B23" s="4">
        <v>2310071588</v>
      </c>
      <c r="C23" s="4">
        <v>109966465</v>
      </c>
      <c r="D23" s="4">
        <v>1817144645</v>
      </c>
      <c r="E23" s="9">
        <v>825831587</v>
      </c>
      <c r="F23" s="9">
        <v>-201745041</v>
      </c>
      <c r="G23" s="9">
        <v>-546245230</v>
      </c>
      <c r="H23" s="9">
        <v>724990072</v>
      </c>
    </row>
    <row r="24" spans="1:8" x14ac:dyDescent="0.25">
      <c r="A24" t="s">
        <v>45</v>
      </c>
      <c r="B24" s="4">
        <v>239932992</v>
      </c>
      <c r="C24" s="4">
        <v>-142161628</v>
      </c>
      <c r="D24" s="4">
        <v>260516598</v>
      </c>
      <c r="E24" s="9">
        <v>-276582055</v>
      </c>
      <c r="F24" s="9">
        <v>228615710</v>
      </c>
      <c r="G24" s="9">
        <v>278666736</v>
      </c>
      <c r="H24" s="9">
        <v>524955</v>
      </c>
    </row>
    <row r="25" spans="1:8" x14ac:dyDescent="0.25">
      <c r="A25" s="1"/>
      <c r="B25" s="6">
        <f t="shared" ref="B25" si="2">SUM(B20:B24)</f>
        <v>-473999023</v>
      </c>
      <c r="C25" s="6">
        <f>SUM(C20:C24)</f>
        <v>-20266873</v>
      </c>
      <c r="D25" s="6">
        <f>SUM(D20:D24)</f>
        <v>194264080</v>
      </c>
      <c r="E25" s="6">
        <f>SUM(E20:E24)</f>
        <v>511869761</v>
      </c>
      <c r="F25" s="6">
        <f>SUM(F20:F24)</f>
        <v>45023430</v>
      </c>
      <c r="G25" s="6">
        <f t="shared" ref="G25:H25" si="3">SUM(G20:G24)</f>
        <v>-408111802</v>
      </c>
      <c r="H25" s="6">
        <f t="shared" si="3"/>
        <v>-569362695</v>
      </c>
    </row>
    <row r="26" spans="1:8" x14ac:dyDescent="0.25">
      <c r="A26" s="1"/>
      <c r="B26" s="6">
        <f t="shared" ref="B26" si="4">B17+B25</f>
        <v>195537350</v>
      </c>
      <c r="C26" s="6">
        <f>C17+C25</f>
        <v>295112863</v>
      </c>
      <c r="D26" s="6">
        <f>D17+D25</f>
        <v>440548960</v>
      </c>
      <c r="E26" s="6">
        <f>E17+E25</f>
        <v>711475415</v>
      </c>
      <c r="F26" s="6">
        <f t="shared" ref="F26:H26" si="5">F17+F25</f>
        <v>325501919</v>
      </c>
      <c r="G26" s="6">
        <f t="shared" si="5"/>
        <v>112033149</v>
      </c>
      <c r="H26" s="6">
        <f t="shared" si="5"/>
        <v>183828391</v>
      </c>
    </row>
    <row r="27" spans="1:8" x14ac:dyDescent="0.25">
      <c r="A27" s="26" t="s">
        <v>99</v>
      </c>
      <c r="B27" s="4"/>
      <c r="C27" s="4"/>
      <c r="D27" s="4"/>
    </row>
    <row r="28" spans="1:8" x14ac:dyDescent="0.25">
      <c r="A28" t="s">
        <v>46</v>
      </c>
      <c r="B28" s="4">
        <v>59996132</v>
      </c>
      <c r="C28" s="4">
        <v>315570144</v>
      </c>
      <c r="D28" s="4"/>
      <c r="E28" s="9">
        <v>380744718</v>
      </c>
      <c r="F28" s="9">
        <v>920902</v>
      </c>
      <c r="G28" s="9">
        <v>1993340</v>
      </c>
      <c r="H28" s="9">
        <v>138951830</v>
      </c>
    </row>
    <row r="29" spans="1:8" x14ac:dyDescent="0.25">
      <c r="A29" t="s">
        <v>47</v>
      </c>
      <c r="B29" s="18">
        <v>712000</v>
      </c>
      <c r="C29" s="4"/>
      <c r="D29" s="4">
        <v>374068261</v>
      </c>
      <c r="E29" s="9"/>
    </row>
    <row r="30" spans="1:8" x14ac:dyDescent="0.25">
      <c r="A30" t="s">
        <v>48</v>
      </c>
      <c r="B30" s="4">
        <v>-4958475</v>
      </c>
      <c r="C30" s="4">
        <v>-272508</v>
      </c>
      <c r="D30" s="4">
        <v>-1358562</v>
      </c>
      <c r="E30" s="9">
        <v>-1557612</v>
      </c>
      <c r="F30" s="9">
        <v>-2165571</v>
      </c>
      <c r="G30" s="9">
        <v>-6425739</v>
      </c>
      <c r="H30" s="9">
        <v>-8682693</v>
      </c>
    </row>
    <row r="31" spans="1:8" x14ac:dyDescent="0.25">
      <c r="A31" t="s">
        <v>49</v>
      </c>
      <c r="B31" s="4"/>
      <c r="C31" s="4"/>
      <c r="D31" s="4"/>
      <c r="E31" s="9"/>
    </row>
    <row r="32" spans="1:8" x14ac:dyDescent="0.25">
      <c r="A32" s="1"/>
      <c r="B32" s="6">
        <f t="shared" ref="B32" si="6">SUM(B28:B31)</f>
        <v>55749657</v>
      </c>
      <c r="C32" s="6">
        <f>SUM(C28:C31)</f>
        <v>315297636</v>
      </c>
      <c r="D32" s="6">
        <f>SUM(D28:D31)</f>
        <v>372709699</v>
      </c>
      <c r="E32" s="6">
        <f>SUM(E28:E31)</f>
        <v>379187106</v>
      </c>
      <c r="F32" s="6">
        <f t="shared" ref="F32:H32" si="7">SUM(F28:F31)</f>
        <v>-1244669</v>
      </c>
      <c r="G32" s="6">
        <f t="shared" si="7"/>
        <v>-4432399</v>
      </c>
      <c r="H32" s="6">
        <f t="shared" si="7"/>
        <v>130269137</v>
      </c>
    </row>
    <row r="33" spans="1:9" x14ac:dyDescent="0.25">
      <c r="A33" s="26" t="s">
        <v>100</v>
      </c>
      <c r="B33" s="4"/>
      <c r="C33" s="4"/>
      <c r="D33" s="4"/>
    </row>
    <row r="34" spans="1:9" x14ac:dyDescent="0.25">
      <c r="A34" t="s">
        <v>50</v>
      </c>
      <c r="B34" s="4"/>
      <c r="C34" s="4">
        <v>-361181052</v>
      </c>
      <c r="D34" s="4">
        <v>-668338960</v>
      </c>
      <c r="E34" s="9">
        <v>-735755176</v>
      </c>
      <c r="F34" s="9">
        <v>-267922121</v>
      </c>
      <c r="G34" s="9">
        <v>-720849237</v>
      </c>
      <c r="H34" s="9">
        <v>-1056079475</v>
      </c>
    </row>
    <row r="35" spans="1:9" ht="30" x14ac:dyDescent="0.25">
      <c r="A35" s="7" t="s">
        <v>51</v>
      </c>
      <c r="B35" s="4">
        <v>286038896</v>
      </c>
      <c r="C35" s="4">
        <v>0</v>
      </c>
      <c r="D35" s="4">
        <v>0</v>
      </c>
      <c r="E35" s="9">
        <v>0</v>
      </c>
    </row>
    <row r="36" spans="1:9" x14ac:dyDescent="0.25">
      <c r="A36" t="s">
        <v>52</v>
      </c>
      <c r="B36" s="4"/>
      <c r="C36" s="4">
        <v>0</v>
      </c>
      <c r="D36" s="4">
        <v>0</v>
      </c>
      <c r="E36" s="10"/>
    </row>
    <row r="37" spans="1:9" x14ac:dyDescent="0.25">
      <c r="A37" t="s">
        <v>53</v>
      </c>
      <c r="B37" s="4">
        <v>-242989272</v>
      </c>
      <c r="C37" s="4"/>
      <c r="D37" s="4"/>
      <c r="E37" s="9">
        <v>-242989272</v>
      </c>
    </row>
    <row r="38" spans="1:9" x14ac:dyDescent="0.25">
      <c r="A38" s="1"/>
      <c r="B38" s="6">
        <f t="shared" ref="B38:I38" si="8">SUM(B34:B37)</f>
        <v>43049624</v>
      </c>
      <c r="C38" s="6">
        <f>SUM(C34:C37)</f>
        <v>-361181052</v>
      </c>
      <c r="D38" s="6">
        <f t="shared" si="8"/>
        <v>-668338960</v>
      </c>
      <c r="E38" s="6">
        <f t="shared" si="8"/>
        <v>-978744448</v>
      </c>
      <c r="F38" s="6">
        <f t="shared" si="8"/>
        <v>-267922121</v>
      </c>
      <c r="G38" s="6">
        <f t="shared" si="8"/>
        <v>-720849237</v>
      </c>
      <c r="H38" s="6">
        <f t="shared" si="8"/>
        <v>-1056079475</v>
      </c>
      <c r="I38" s="6">
        <f t="shared" si="8"/>
        <v>0</v>
      </c>
    </row>
    <row r="39" spans="1:9" x14ac:dyDescent="0.25">
      <c r="A39" s="26" t="s">
        <v>101</v>
      </c>
      <c r="B39" s="6">
        <f t="shared" ref="B39:I39" si="9">B26+B32+B38</f>
        <v>294336631</v>
      </c>
      <c r="C39" s="6">
        <f>C26+C32+C38</f>
        <v>249229447</v>
      </c>
      <c r="D39" s="6">
        <f t="shared" si="9"/>
        <v>144919699</v>
      </c>
      <c r="E39" s="6">
        <f t="shared" si="9"/>
        <v>111918073</v>
      </c>
      <c r="F39" s="6">
        <f t="shared" si="9"/>
        <v>56335129</v>
      </c>
      <c r="G39" s="6">
        <f t="shared" si="9"/>
        <v>-613248487</v>
      </c>
      <c r="H39" s="6">
        <f t="shared" si="9"/>
        <v>-741981947</v>
      </c>
      <c r="I39" s="6">
        <f t="shared" si="9"/>
        <v>0</v>
      </c>
    </row>
    <row r="40" spans="1:9" x14ac:dyDescent="0.25">
      <c r="A40" s="27" t="s">
        <v>102</v>
      </c>
      <c r="B40" s="4">
        <v>1224612314</v>
      </c>
      <c r="C40" s="4">
        <v>1100720756</v>
      </c>
      <c r="D40" s="4">
        <v>1100720756</v>
      </c>
      <c r="E40" s="9">
        <v>1100720756</v>
      </c>
      <c r="F40" s="9">
        <v>1635122274</v>
      </c>
      <c r="G40" s="9">
        <v>1635122274</v>
      </c>
      <c r="H40" s="9">
        <v>1635122274</v>
      </c>
    </row>
    <row r="41" spans="1:9" x14ac:dyDescent="0.25">
      <c r="A41" s="26" t="s">
        <v>103</v>
      </c>
      <c r="B41" s="6">
        <f t="shared" ref="B41:I41" si="10">SUM(B39:B40)</f>
        <v>1518948945</v>
      </c>
      <c r="C41" s="6">
        <f>SUM(C39:C40)</f>
        <v>1349950203</v>
      </c>
      <c r="D41" s="6">
        <f t="shared" si="10"/>
        <v>1245640455</v>
      </c>
      <c r="E41" s="6">
        <f t="shared" si="10"/>
        <v>1212638829</v>
      </c>
      <c r="F41" s="6">
        <f t="shared" si="10"/>
        <v>1691457403</v>
      </c>
      <c r="G41" s="6">
        <f t="shared" si="10"/>
        <v>1021873787</v>
      </c>
      <c r="H41" s="6">
        <f t="shared" si="10"/>
        <v>893140327</v>
      </c>
      <c r="I41" s="6">
        <f t="shared" si="10"/>
        <v>0</v>
      </c>
    </row>
    <row r="42" spans="1:9" x14ac:dyDescent="0.25">
      <c r="A42" s="27" t="s">
        <v>104</v>
      </c>
      <c r="B42" s="12">
        <f>B26/('1'!B46/10)</f>
        <v>1.6094319587903452</v>
      </c>
      <c r="C42" s="12">
        <f>C26/('1'!C46/10)</f>
        <v>2.4290196893959992</v>
      </c>
      <c r="D42" s="12">
        <f>D26/('1'!D46/10)</f>
        <v>3.6260774508596412</v>
      </c>
      <c r="E42" s="12">
        <f>E26/('1'!E46/10)</f>
        <v>5.8560232650929542</v>
      </c>
      <c r="F42" s="12">
        <f>F26/('1'!F46/10)</f>
        <v>2.6791464192707242</v>
      </c>
      <c r="G42" s="12">
        <f>G26/('1'!G46/10)</f>
        <v>0.80184716833194802</v>
      </c>
      <c r="H42" s="12">
        <f>H26/('1'!H46/10)</f>
        <v>1.3157023264816752</v>
      </c>
    </row>
    <row r="43" spans="1:9" x14ac:dyDescent="0.25">
      <c r="A43" s="26" t="s">
        <v>105</v>
      </c>
      <c r="B43" s="6">
        <f>'1'!B46/10</f>
        <v>121494636</v>
      </c>
      <c r="C43" s="6">
        <f>'1'!C46/10</f>
        <v>121494636</v>
      </c>
      <c r="D43" s="6">
        <f>'1'!D46/10</f>
        <v>121494636</v>
      </c>
      <c r="E43" s="6">
        <f>'1'!E46/10</f>
        <v>121494636</v>
      </c>
      <c r="F43" s="6">
        <f>'1'!F46/10</f>
        <v>121494636</v>
      </c>
      <c r="G43" s="6">
        <f>'1'!G46/10</f>
        <v>139718831</v>
      </c>
      <c r="H43" s="6">
        <f>'1'!H46/10</f>
        <v>139718831</v>
      </c>
      <c r="I43" s="6">
        <f>'1'!I46/10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3" sqref="A3"/>
    </sheetView>
  </sheetViews>
  <sheetFormatPr defaultRowHeight="15" x14ac:dyDescent="0.25"/>
  <cols>
    <col min="1" max="1" width="34.5703125" bestFit="1" customWidth="1"/>
  </cols>
  <sheetData>
    <row r="1" spans="1:6" x14ac:dyDescent="0.25">
      <c r="A1" s="1" t="s">
        <v>69</v>
      </c>
    </row>
    <row r="2" spans="1:6" x14ac:dyDescent="0.25">
      <c r="A2" s="1" t="s">
        <v>116</v>
      </c>
    </row>
    <row r="3" spans="1:6" x14ac:dyDescent="0.25">
      <c r="A3" t="s">
        <v>111</v>
      </c>
    </row>
    <row r="4" spans="1:6" ht="18.75" x14ac:dyDescent="0.3">
      <c r="A4" s="28"/>
      <c r="B4" s="29" t="s">
        <v>68</v>
      </c>
      <c r="C4" s="29" t="s">
        <v>67</v>
      </c>
      <c r="D4" s="29" t="s">
        <v>66</v>
      </c>
      <c r="E4" s="29" t="s">
        <v>112</v>
      </c>
      <c r="F4" s="29" t="s">
        <v>113</v>
      </c>
    </row>
    <row r="5" spans="1:6" ht="15.75" x14ac:dyDescent="0.25">
      <c r="B5" s="30">
        <v>42916</v>
      </c>
      <c r="C5" s="30">
        <v>43008</v>
      </c>
      <c r="D5" s="30">
        <v>43190</v>
      </c>
      <c r="E5" s="30">
        <v>43281</v>
      </c>
      <c r="F5" s="30">
        <v>43373</v>
      </c>
    </row>
    <row r="6" spans="1:6" x14ac:dyDescent="0.25">
      <c r="A6" t="s">
        <v>106</v>
      </c>
      <c r="B6" s="15" t="e">
        <f>'2'!#REF!/'2'!#REF!</f>
        <v>#REF!</v>
      </c>
      <c r="C6" s="15">
        <f>'2'!B8/'2'!B9</f>
        <v>0.308106518157787</v>
      </c>
      <c r="D6" s="15">
        <f>'2'!C8/'2'!C9</f>
        <v>0.24267544732828461</v>
      </c>
      <c r="E6" s="15">
        <f>'2'!D8/'2'!D9</f>
        <v>0.31226091817378865</v>
      </c>
      <c r="F6" s="15">
        <f>'2'!E8/'2'!E9</f>
        <v>0.308106518157787</v>
      </c>
    </row>
    <row r="7" spans="1:6" x14ac:dyDescent="0.25">
      <c r="A7" t="s">
        <v>63</v>
      </c>
      <c r="B7" s="15" t="e">
        <f>'2'!#REF!/'2'!#REF!</f>
        <v>#REF!</v>
      </c>
      <c r="C7" s="15">
        <f>'2'!B29/'2'!B15</f>
        <v>0.73426862376219237</v>
      </c>
      <c r="D7" s="15">
        <f>'2'!C29/'2'!C15</f>
        <v>0.71009872684478093</v>
      </c>
      <c r="E7" s="15">
        <f>'2'!D29/'2'!D15</f>
        <v>0.76745926867566761</v>
      </c>
      <c r="F7" s="15">
        <f>'2'!E29/'2'!E15</f>
        <v>0.73426862376219237</v>
      </c>
    </row>
    <row r="8" spans="1:6" x14ac:dyDescent="0.25">
      <c r="A8" t="s">
        <v>64</v>
      </c>
      <c r="B8" s="15" t="e">
        <f>'2'!#REF!/'2'!#REF!</f>
        <v>#REF!</v>
      </c>
      <c r="C8" s="15">
        <f>'2'!B37/'2'!B15</f>
        <v>0.25955371640735958</v>
      </c>
      <c r="D8" s="15">
        <f>'2'!C37/'2'!C15</f>
        <v>0.27328802337889085</v>
      </c>
      <c r="E8" s="15">
        <f>'2'!D37/'2'!D15</f>
        <v>0.18210979821032755</v>
      </c>
      <c r="F8" s="15">
        <f>'2'!E37/'2'!E15</f>
        <v>0.25955371640735958</v>
      </c>
    </row>
    <row r="9" spans="1:6" x14ac:dyDescent="0.25">
      <c r="A9" t="s">
        <v>107</v>
      </c>
      <c r="B9" s="15" t="e">
        <f>'2'!#REF!/'1'!#REF!</f>
        <v>#REF!</v>
      </c>
      <c r="C9" s="15">
        <f>'2'!B37/'1'!B28</f>
        <v>6.7220688055567466E-3</v>
      </c>
      <c r="D9" s="15">
        <f>'2'!C37/'1'!C28</f>
        <v>1.9235543976875557E-3</v>
      </c>
      <c r="E9" s="15">
        <f>'2'!D37/'1'!D28</f>
        <v>3.3848432664647784E-3</v>
      </c>
      <c r="F9" s="15">
        <f>'2'!E37/'1'!E28</f>
        <v>6.6086631172230315E-3</v>
      </c>
    </row>
    <row r="10" spans="1:6" x14ac:dyDescent="0.25">
      <c r="A10" t="s">
        <v>108</v>
      </c>
      <c r="B10" s="15" t="e">
        <f>'2'!#REF!/'1'!#REF!</f>
        <v>#REF!</v>
      </c>
      <c r="C10" s="15">
        <f>'2'!B37/'1'!B53</f>
        <v>8.146072613612107E-2</v>
      </c>
      <c r="D10" s="15">
        <f>'2'!C37/'1'!C53</f>
        <v>2.2663118040382613E-2</v>
      </c>
      <c r="E10" s="15">
        <f>'2'!D37/'1'!D53</f>
        <v>3.9292943338395808E-2</v>
      </c>
      <c r="F10" s="15">
        <f>'2'!E37/'1'!E53</f>
        <v>7.4077443553122888E-2</v>
      </c>
    </row>
    <row r="11" spans="1:6" x14ac:dyDescent="0.25">
      <c r="A11" t="s">
        <v>65</v>
      </c>
    </row>
    <row r="12" spans="1:6" x14ac:dyDescent="0.25">
      <c r="A12" t="s">
        <v>109</v>
      </c>
    </row>
    <row r="13" spans="1:6" x14ac:dyDescent="0.25">
      <c r="A1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2018-06-03T09:10:53Z</dcterms:created>
  <dcterms:modified xsi:type="dcterms:W3CDTF">2020-04-13T06:53:08Z</dcterms:modified>
</cp:coreProperties>
</file>