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J42" i="3"/>
  <c r="I36" i="3"/>
  <c r="I30" i="3"/>
  <c r="I24" i="3"/>
  <c r="I16" i="3"/>
  <c r="I44" i="2"/>
  <c r="I43" i="2"/>
  <c r="I42" i="2"/>
  <c r="I41" i="2"/>
  <c r="I36" i="2"/>
  <c r="I37" i="2"/>
  <c r="I29" i="2"/>
  <c r="I28" i="2"/>
  <c r="I15" i="2"/>
  <c r="I14" i="2"/>
  <c r="I7" i="2"/>
  <c r="I48" i="1"/>
  <c r="I47" i="1"/>
  <c r="I44" i="1"/>
  <c r="I36" i="1"/>
  <c r="I30" i="1"/>
  <c r="I24" i="1"/>
  <c r="I25" i="3" l="1"/>
  <c r="I41" i="3" s="1"/>
  <c r="I18" i="1"/>
  <c r="I15" i="1"/>
  <c r="I11" i="1"/>
  <c r="I7" i="1"/>
  <c r="I37" i="3" l="1"/>
  <c r="I40" i="3" s="1"/>
  <c r="G43" i="2"/>
  <c r="G25" i="3"/>
  <c r="G41" i="3"/>
  <c r="G24" i="1"/>
  <c r="G42" i="3"/>
  <c r="H42" i="3"/>
  <c r="G36" i="3"/>
  <c r="H36" i="3"/>
  <c r="G30" i="3"/>
  <c r="H30" i="3"/>
  <c r="G24" i="3"/>
  <c r="H24" i="3"/>
  <c r="G16" i="3"/>
  <c r="H16" i="3"/>
  <c r="G44" i="2"/>
  <c r="H44" i="2"/>
  <c r="G41" i="2"/>
  <c r="H41" i="2"/>
  <c r="G36" i="2"/>
  <c r="H36" i="2"/>
  <c r="G28" i="2"/>
  <c r="H28" i="2"/>
  <c r="G14" i="2"/>
  <c r="H14" i="2"/>
  <c r="G7" i="2"/>
  <c r="H7" i="2"/>
  <c r="G48" i="1"/>
  <c r="H48" i="1"/>
  <c r="G43" i="1"/>
  <c r="G47" i="1" s="1"/>
  <c r="H43" i="1"/>
  <c r="H47" i="1" s="1"/>
  <c r="H36" i="1"/>
  <c r="G30" i="1"/>
  <c r="G36" i="1" s="1"/>
  <c r="H30" i="1"/>
  <c r="G18" i="1"/>
  <c r="H18" i="1"/>
  <c r="G15" i="1"/>
  <c r="H15" i="1"/>
  <c r="G7" i="1"/>
  <c r="H7" i="1"/>
  <c r="G11" i="1"/>
  <c r="H11" i="1"/>
  <c r="H25" i="3" l="1"/>
  <c r="H41" i="3" s="1"/>
  <c r="H15" i="2"/>
  <c r="H29" i="2" s="1"/>
  <c r="H37" i="2" s="1"/>
  <c r="H42" i="2" s="1"/>
  <c r="H43" i="2" s="1"/>
  <c r="H44" i="1"/>
  <c r="H24" i="1"/>
  <c r="G37" i="3"/>
  <c r="G40" i="3" s="1"/>
  <c r="G15" i="2"/>
  <c r="G29" i="2" s="1"/>
  <c r="G37" i="2" s="1"/>
  <c r="G42" i="2" s="1"/>
  <c r="G44" i="1"/>
  <c r="C42" i="3"/>
  <c r="D42" i="3"/>
  <c r="E42" i="3"/>
  <c r="F42" i="3"/>
  <c r="B42" i="3"/>
  <c r="C44" i="2"/>
  <c r="D44" i="2"/>
  <c r="E44" i="2"/>
  <c r="F44" i="2"/>
  <c r="B44" i="2"/>
  <c r="C48" i="1"/>
  <c r="D48" i="1"/>
  <c r="E48" i="1"/>
  <c r="F48" i="1"/>
  <c r="B48" i="1"/>
  <c r="H37" i="3" l="1"/>
  <c r="H40" i="3" s="1"/>
  <c r="B43" i="1"/>
  <c r="F30" i="1"/>
  <c r="F36" i="1" s="1"/>
  <c r="B7" i="2" l="1"/>
  <c r="B6" i="4" s="1"/>
  <c r="C7" i="2"/>
  <c r="C6" i="4" s="1"/>
  <c r="D7" i="2"/>
  <c r="D6" i="4" s="1"/>
  <c r="E7" i="2"/>
  <c r="E6" i="4" s="1"/>
  <c r="F7" i="2"/>
  <c r="F6" i="4" s="1"/>
  <c r="B36" i="3" l="1"/>
  <c r="C36" i="3"/>
  <c r="D36" i="3"/>
  <c r="E36" i="3"/>
  <c r="F36" i="3"/>
  <c r="B30" i="3"/>
  <c r="C30" i="3"/>
  <c r="D30" i="3"/>
  <c r="E30" i="3"/>
  <c r="F30" i="3"/>
  <c r="B24" i="3"/>
  <c r="C24" i="3"/>
  <c r="D24" i="3"/>
  <c r="E24" i="3"/>
  <c r="F24" i="3"/>
  <c r="B16" i="3"/>
  <c r="C16" i="3"/>
  <c r="D16" i="3"/>
  <c r="E16" i="3"/>
  <c r="F16" i="3"/>
  <c r="B41" i="2"/>
  <c r="C41" i="2"/>
  <c r="D41" i="2"/>
  <c r="E41" i="2"/>
  <c r="F41" i="2"/>
  <c r="B36" i="2"/>
  <c r="C36" i="2"/>
  <c r="D36" i="2"/>
  <c r="E36" i="2"/>
  <c r="F36" i="2"/>
  <c r="B28" i="2"/>
  <c r="C28" i="2"/>
  <c r="D28" i="2"/>
  <c r="E28" i="2"/>
  <c r="F28" i="2"/>
  <c r="B14" i="2"/>
  <c r="B15" i="2" s="1"/>
  <c r="C14" i="2"/>
  <c r="C15" i="2" s="1"/>
  <c r="D14" i="2"/>
  <c r="E14" i="2"/>
  <c r="F14" i="2"/>
  <c r="C43" i="1"/>
  <c r="D43" i="1"/>
  <c r="E43" i="1"/>
  <c r="F43" i="1"/>
  <c r="B30" i="1"/>
  <c r="B36" i="1" s="1"/>
  <c r="B44" i="1" s="1"/>
  <c r="C30" i="1"/>
  <c r="C36" i="1" s="1"/>
  <c r="C44" i="1" s="1"/>
  <c r="D30" i="1"/>
  <c r="D36" i="1" s="1"/>
  <c r="E30" i="1"/>
  <c r="E36" i="1" s="1"/>
  <c r="B18" i="1"/>
  <c r="C18" i="1"/>
  <c r="D18" i="1"/>
  <c r="E18" i="1"/>
  <c r="F18" i="1"/>
  <c r="B15" i="1"/>
  <c r="C15" i="1"/>
  <c r="D15" i="1"/>
  <c r="E15" i="1"/>
  <c r="F15" i="1"/>
  <c r="E7" i="1"/>
  <c r="B11" i="1"/>
  <c r="C11" i="1"/>
  <c r="D11" i="1"/>
  <c r="E11" i="1"/>
  <c r="F11" i="1"/>
  <c r="B7" i="1"/>
  <c r="C7" i="1"/>
  <c r="D7" i="1"/>
  <c r="F7" i="1"/>
  <c r="C25" i="3" l="1"/>
  <c r="C41" i="3" s="1"/>
  <c r="F24" i="1"/>
  <c r="D24" i="1"/>
  <c r="E24" i="1"/>
  <c r="C24" i="1"/>
  <c r="E25" i="3"/>
  <c r="E41" i="3" s="1"/>
  <c r="B25" i="3"/>
  <c r="B37" i="3" s="1"/>
  <c r="B40" i="3" s="1"/>
  <c r="B24" i="1"/>
  <c r="E44" i="1"/>
  <c r="F47" i="1"/>
  <c r="E47" i="1"/>
  <c r="D47" i="1"/>
  <c r="B47" i="1"/>
  <c r="C47" i="1"/>
  <c r="C37" i="3"/>
  <c r="C40" i="3" s="1"/>
  <c r="B29" i="2"/>
  <c r="C29" i="2"/>
  <c r="F25" i="3"/>
  <c r="F41" i="3" s="1"/>
  <c r="D25" i="3"/>
  <c r="F15" i="2"/>
  <c r="F29" i="2" s="1"/>
  <c r="D15" i="2"/>
  <c r="D29" i="2" s="1"/>
  <c r="E15" i="2"/>
  <c r="E29" i="2" s="1"/>
  <c r="F44" i="1"/>
  <c r="D44" i="1"/>
  <c r="B41" i="3" l="1"/>
  <c r="E37" i="3"/>
  <c r="E40" i="3" s="1"/>
  <c r="F37" i="3"/>
  <c r="F40" i="3" s="1"/>
  <c r="D37" i="3"/>
  <c r="D40" i="3" s="1"/>
  <c r="D41" i="3"/>
  <c r="C37" i="2"/>
  <c r="C42" i="2" s="1"/>
  <c r="C7" i="4"/>
  <c r="E37" i="2"/>
  <c r="E42" i="2" s="1"/>
  <c r="E7" i="4"/>
  <c r="B37" i="2"/>
  <c r="B42" i="2" s="1"/>
  <c r="B9" i="4" s="1"/>
  <c r="B7" i="4"/>
  <c r="D37" i="2"/>
  <c r="D42" i="2" s="1"/>
  <c r="D7" i="4"/>
  <c r="F37" i="2"/>
  <c r="F42" i="2" s="1"/>
  <c r="F7" i="4"/>
  <c r="F8" i="4" l="1"/>
  <c r="F43" i="2"/>
  <c r="F10" i="4"/>
  <c r="F9" i="4"/>
  <c r="D8" i="4"/>
  <c r="D43" i="2"/>
  <c r="D10" i="4"/>
  <c r="D9" i="4"/>
  <c r="B8" i="4"/>
  <c r="B43" i="2"/>
  <c r="B10" i="4"/>
  <c r="C8" i="4"/>
  <c r="C43" i="2"/>
  <c r="C10" i="4"/>
  <c r="C9" i="4"/>
  <c r="E8" i="4"/>
  <c r="E43" i="2"/>
  <c r="E10" i="4"/>
  <c r="E9" i="4"/>
</calcChain>
</file>

<file path=xl/sharedStrings.xml><?xml version="1.0" encoding="utf-8"?>
<sst xmlns="http://schemas.openxmlformats.org/spreadsheetml/2006/main" count="146" uniqueCount="113">
  <si>
    <t>Cash</t>
  </si>
  <si>
    <t>In hand (including foreign currencies)</t>
  </si>
  <si>
    <t>Balance with Bangladesh Bank and its agent bank(s) (including foreign currencies)</t>
  </si>
  <si>
    <t>In Bangladesh</t>
  </si>
  <si>
    <t>Outside Bangladesh</t>
  </si>
  <si>
    <t>Investments</t>
  </si>
  <si>
    <t>Government securities</t>
  </si>
  <si>
    <t>Others</t>
  </si>
  <si>
    <t>Loans, cash credits, overdrafts, etc</t>
  </si>
  <si>
    <t>Bills purchased and discounted</t>
  </si>
  <si>
    <t>Other assets</t>
  </si>
  <si>
    <t>Liabilities</t>
  </si>
  <si>
    <t>Non-convertible Subordinated Bond</t>
  </si>
  <si>
    <t>Deposits and other accounts</t>
  </si>
  <si>
    <t>Savings / Mudaraba Saving deposits</t>
  </si>
  <si>
    <t>Fixed deposits/Mudaraba term deposits</t>
  </si>
  <si>
    <t>Current deposits and other accounts</t>
  </si>
  <si>
    <t>Bills payable</t>
  </si>
  <si>
    <t>Other liabilities</t>
  </si>
  <si>
    <t>Paid-up capital</t>
  </si>
  <si>
    <t>Statutory reserve</t>
  </si>
  <si>
    <t>Other reserve</t>
  </si>
  <si>
    <t>Retained earnings</t>
  </si>
  <si>
    <t>Interest income/profit on islamic investments</t>
  </si>
  <si>
    <t>Interest/profit paid on deposits, borrowings,etc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</si>
  <si>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</si>
  <si>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</si>
  <si>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</si>
  <si>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</si>
  <si>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</si>
  <si>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</si>
  <si>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</si>
  <si>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</si>
  <si>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</si>
  <si>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</si>
  <si>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</t>
  </si>
  <si>
    <t>Depreciation and repair of Bank's assets</t>
  </si>
  <si>
    <t>Other expenses</t>
  </si>
  <si>
    <t>Specific Provision</t>
  </si>
  <si>
    <t>General Provision</t>
  </si>
  <si>
    <t>Provision for off-balance sheet items</t>
  </si>
  <si>
    <t>Provision for investment in shares</t>
  </si>
  <si>
    <t>Other provisions</t>
  </si>
  <si>
    <t>Current Tax</t>
  </si>
  <si>
    <t>Deferred tax expense/(income)</t>
  </si>
  <si>
    <t>Interest received in cash</t>
  </si>
  <si>
    <t>Interest paid</t>
  </si>
  <si>
    <t>Fee and commission received in cash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</si>
  <si>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</si>
  <si>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</si>
  <si>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</si>
  <si>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</si>
  <si>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</si>
  <si>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</si>
  <si>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</si>
  <si>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</si>
  <si>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Purchase/sale of trading securities, shares, bonds, etc.</t>
  </si>
  <si>
    <t>Purchase of property, plant and equipment</t>
  </si>
  <si>
    <t>Dividend paid</t>
  </si>
  <si>
    <t>Issue of shares</t>
  </si>
  <si>
    <t>Issue of non- convertible variable coupon rate bond</t>
  </si>
  <si>
    <t>Effects of exchange rate changes on cash and cash equivalents</t>
  </si>
  <si>
    <t>Other Losses (disposal of subsidiary/loan/portfolio)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</si>
  <si>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</si>
  <si>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</si>
  <si>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</si>
  <si>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</si>
  <si>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</si>
  <si>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</si>
  <si>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</si>
  <si>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As at Quarter end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</si>
  <si>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</si>
  <si>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</si>
  <si>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</si>
  <si>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</si>
  <si>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</si>
  <si>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</si>
  <si>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</si>
  <si>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</si>
  <si>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</si>
  <si>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</si>
  <si>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</si>
  <si>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</si>
  <si>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</si>
  <si>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</si>
  <si>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</si>
  <si>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</si>
  <si>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</si>
  <si>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</si>
  <si>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</si>
  <si>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</si>
  <si>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</si>
  <si>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</si>
  <si>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</si>
  <si>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</si>
  <si>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</si>
  <si>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</si>
  <si>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</si>
  <si>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</si>
  <si>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</si>
  <si>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</si>
  <si>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</si>
  <si>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</si>
  <si>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</si>
  <si>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</si>
  <si>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</si>
  <si>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</si>
  <si>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</si>
  <si>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</si>
  <si>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Premier Bank Limited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</si>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</sst>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left" indent="1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/>
    <xf numFmtId="15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pane xSplit="1" ySplit="5" topLeftCell="G35" activePane="bottomRight" state="frozen"/>
      <selection pane="topRight" activeCell="B1" sqref="B1"/>
      <selection pane="bottomLeft" activeCell="A5" sqref="A5"/>
      <selection pane="bottomRight" activeCell="H48" sqref="H48:I48"/>
    </sheetView>
  </sheetViews>
  <sheetFormatPr defaultRowHeight="15" x14ac:dyDescent="0.25"/>
  <cols>
    <col min="1" max="1" width="29.28515625" customWidth="1"/>
    <col min="2" max="6" width="14.85546875" bestFit="1" customWidth="1"/>
    <col min="7" max="7" width="14.42578125" customWidth="1"/>
    <col min="8" max="8" width="16.5703125" customWidth="1"/>
    <col min="9" max="9" width="14.42578125" customWidth="1"/>
  </cols>
  <sheetData>
    <row r="1" spans="1:9" x14ac:dyDescent="0.25">
      <c r="A1" s="2" t="s">
        <v>109</v>
      </c>
      <c r="B1" s="10"/>
      <c r="C1" s="10"/>
      <c r="D1" s="10"/>
      <c r="E1" s="10"/>
      <c r="F1" s="10"/>
    </row>
    <row r="2" spans="1:9" x14ac:dyDescent="0.25">
      <c r="A2" s="2" t="s">
        <v>110</v>
      </c>
      <c r="B2" s="10"/>
      <c r="C2" s="10"/>
      <c r="D2" s="10"/>
      <c r="E2" s="10"/>
      <c r="F2" s="10"/>
    </row>
    <row r="3" spans="1:9" x14ac:dyDescent="0.25">
      <c r="A3" t="s">
        <v>70</v>
      </c>
      <c r="B3" s="10"/>
      <c r="C3" s="10"/>
      <c r="D3" s="10"/>
      <c r="E3" s="10"/>
      <c r="F3" s="10"/>
    </row>
    <row r="4" spans="1:9" x14ac:dyDescent="0.25">
      <c r="A4" s="10"/>
      <c r="B4" s="9" t="s">
        <v>68</v>
      </c>
      <c r="C4" s="9" t="s">
        <v>67</v>
      </c>
      <c r="D4" s="9" t="s">
        <v>69</v>
      </c>
      <c r="E4" s="9" t="s">
        <v>68</v>
      </c>
      <c r="F4" s="9" t="s">
        <v>67</v>
      </c>
      <c r="G4" s="17" t="s">
        <v>69</v>
      </c>
      <c r="H4" s="17" t="s">
        <v>68</v>
      </c>
      <c r="I4" s="9" t="s">
        <v>67</v>
      </c>
    </row>
    <row r="5" spans="1:9" ht="15.75" x14ac:dyDescent="0.25">
      <c r="A5" s="10"/>
      <c r="B5" s="11">
        <v>42916</v>
      </c>
      <c r="C5" s="11">
        <v>43008</v>
      </c>
      <c r="D5" s="11">
        <v>43190</v>
      </c>
      <c r="E5" s="11">
        <v>43281</v>
      </c>
      <c r="F5" s="11">
        <v>43373</v>
      </c>
      <c r="G5" s="18">
        <v>43555</v>
      </c>
      <c r="H5" s="18">
        <v>43646</v>
      </c>
      <c r="I5" s="19">
        <v>43738</v>
      </c>
    </row>
    <row r="6" spans="1:9" x14ac:dyDescent="0.25">
      <c r="A6" s="12" t="s">
        <v>71</v>
      </c>
    </row>
    <row r="7" spans="1:9" x14ac:dyDescent="0.25">
      <c r="A7" s="13" t="s">
        <v>0</v>
      </c>
      <c r="B7" s="4">
        <f t="shared" ref="B7:I7" si="0">SUM(B8:B10)</f>
        <v>10913744502</v>
      </c>
      <c r="C7" s="4">
        <f t="shared" si="0"/>
        <v>10517470142</v>
      </c>
      <c r="D7" s="4">
        <f t="shared" si="0"/>
        <v>11571268401</v>
      </c>
      <c r="E7" s="4">
        <f>SUM(E8:E10)</f>
        <v>12768529515</v>
      </c>
      <c r="F7" s="4">
        <f t="shared" si="0"/>
        <v>10510260500</v>
      </c>
      <c r="G7" s="4">
        <f t="shared" si="0"/>
        <v>12165033478</v>
      </c>
      <c r="H7" s="4">
        <f t="shared" si="0"/>
        <v>13855721292</v>
      </c>
      <c r="I7" s="4">
        <f t="shared" si="0"/>
        <v>12607226403</v>
      </c>
    </row>
    <row r="8" spans="1:9" x14ac:dyDescent="0.25">
      <c r="A8" s="1" t="s">
        <v>1</v>
      </c>
      <c r="B8" s="3">
        <v>1736645246</v>
      </c>
      <c r="C8" s="3">
        <v>1548081974</v>
      </c>
      <c r="D8" s="3">
        <v>1850274186</v>
      </c>
      <c r="E8" s="3">
        <v>1747571321</v>
      </c>
      <c r="F8" s="3">
        <v>1981160680</v>
      </c>
      <c r="G8" s="3">
        <v>2359103210</v>
      </c>
      <c r="H8" s="3">
        <v>2269787108</v>
      </c>
      <c r="I8" s="3">
        <v>2467035956</v>
      </c>
    </row>
    <row r="9" spans="1:9" x14ac:dyDescent="0.25">
      <c r="A9" s="22" t="s">
        <v>2</v>
      </c>
      <c r="B9" s="20">
        <v>9177099256</v>
      </c>
      <c r="C9" s="20">
        <v>8969388168</v>
      </c>
      <c r="D9" s="20">
        <v>9720994215</v>
      </c>
      <c r="E9" s="20">
        <v>11020958194</v>
      </c>
      <c r="F9" s="20">
        <v>8529099820</v>
      </c>
      <c r="G9">
        <v>9805930268</v>
      </c>
      <c r="H9">
        <v>11585934184</v>
      </c>
      <c r="I9">
        <v>10140190447</v>
      </c>
    </row>
    <row r="10" spans="1:9" x14ac:dyDescent="0.25">
      <c r="A10" s="22"/>
      <c r="B10" s="21"/>
      <c r="C10" s="21"/>
      <c r="D10" s="21"/>
      <c r="E10" s="21"/>
      <c r="F10" s="21"/>
    </row>
    <row r="11" spans="1:9" x14ac:dyDescent="0.25">
      <c r="A11" s="14" t="s">
        <v>72</v>
      </c>
      <c r="B11" s="4">
        <f t="shared" ref="B11:I11" si="1">SUM(B12:B13)</f>
        <v>425423001</v>
      </c>
      <c r="C11" s="4">
        <f t="shared" si="1"/>
        <v>574516555</v>
      </c>
      <c r="D11" s="4">
        <f t="shared" si="1"/>
        <v>961593913</v>
      </c>
      <c r="E11" s="4">
        <f t="shared" si="1"/>
        <v>492266544</v>
      </c>
      <c r="F11" s="4">
        <f t="shared" si="1"/>
        <v>1437639978</v>
      </c>
      <c r="G11" s="4">
        <f t="shared" si="1"/>
        <v>5379333439</v>
      </c>
      <c r="H11" s="4">
        <f t="shared" si="1"/>
        <v>1833551654</v>
      </c>
      <c r="I11" s="4">
        <f t="shared" si="1"/>
        <v>862873280</v>
      </c>
    </row>
    <row r="12" spans="1:9" x14ac:dyDescent="0.25">
      <c r="A12" s="1" t="s">
        <v>3</v>
      </c>
      <c r="B12" s="3">
        <v>40169010</v>
      </c>
      <c r="C12" s="3">
        <v>48824034</v>
      </c>
      <c r="D12" s="3">
        <v>75464184</v>
      </c>
      <c r="E12" s="3">
        <v>60658804</v>
      </c>
      <c r="F12" s="3">
        <v>71453658</v>
      </c>
      <c r="G12" s="3">
        <v>3125895874</v>
      </c>
      <c r="H12" s="3">
        <v>150585211</v>
      </c>
      <c r="I12" s="3">
        <v>112518315</v>
      </c>
    </row>
    <row r="13" spans="1:9" x14ac:dyDescent="0.25">
      <c r="A13" s="1" t="s">
        <v>4</v>
      </c>
      <c r="B13" s="3">
        <v>385253991</v>
      </c>
      <c r="C13" s="3">
        <v>525692521</v>
      </c>
      <c r="D13" s="3">
        <v>886129729</v>
      </c>
      <c r="E13" s="3">
        <v>431607740</v>
      </c>
      <c r="F13" s="3">
        <v>1366186320</v>
      </c>
      <c r="G13" s="3">
        <v>2253437565</v>
      </c>
      <c r="H13" s="3">
        <v>1682966443</v>
      </c>
      <c r="I13" s="3">
        <v>750354965</v>
      </c>
    </row>
    <row r="14" spans="1:9" x14ac:dyDescent="0.25">
      <c r="A14" s="14" t="s">
        <v>73</v>
      </c>
      <c r="B14" s="3"/>
      <c r="C14" s="3"/>
      <c r="D14" s="3">
        <v>500000000</v>
      </c>
      <c r="E14" s="3"/>
      <c r="F14" s="3">
        <v>300000000</v>
      </c>
      <c r="G14">
        <v>2660000000</v>
      </c>
      <c r="I14" s="3">
        <v>2840000000</v>
      </c>
    </row>
    <row r="15" spans="1:9" x14ac:dyDescent="0.25">
      <c r="A15" s="14" t="s">
        <v>5</v>
      </c>
      <c r="B15" s="4">
        <f t="shared" ref="B15:I15" si="2">SUM(B16:B17)</f>
        <v>24618663139</v>
      </c>
      <c r="C15" s="4">
        <f t="shared" si="2"/>
        <v>23577958964</v>
      </c>
      <c r="D15" s="4">
        <f t="shared" si="2"/>
        <v>22380668661</v>
      </c>
      <c r="E15" s="4">
        <f t="shared" si="2"/>
        <v>24741456870</v>
      </c>
      <c r="F15" s="4">
        <f t="shared" si="2"/>
        <v>27521873228</v>
      </c>
      <c r="G15" s="4">
        <f t="shared" si="2"/>
        <v>27506248627</v>
      </c>
      <c r="H15" s="4">
        <f t="shared" si="2"/>
        <v>27694225055</v>
      </c>
      <c r="I15" s="4">
        <f t="shared" si="2"/>
        <v>31377649116</v>
      </c>
    </row>
    <row r="16" spans="1:9" x14ac:dyDescent="0.25">
      <c r="A16" s="1" t="s">
        <v>6</v>
      </c>
      <c r="B16" s="3">
        <v>18102263009</v>
      </c>
      <c r="C16" s="3">
        <v>17461558834</v>
      </c>
      <c r="D16" s="3">
        <v>16276136626</v>
      </c>
      <c r="E16" s="3">
        <v>18636771963</v>
      </c>
      <c r="F16" s="3">
        <v>21416428342</v>
      </c>
      <c r="G16" s="3">
        <v>21476178668</v>
      </c>
      <c r="H16" s="3">
        <v>21649799251</v>
      </c>
      <c r="I16" s="3">
        <v>25336462547</v>
      </c>
    </row>
    <row r="17" spans="1:9" x14ac:dyDescent="0.25">
      <c r="A17" s="1" t="s">
        <v>7</v>
      </c>
      <c r="B17" s="3">
        <v>6516400130</v>
      </c>
      <c r="C17" s="3">
        <v>6116400130</v>
      </c>
      <c r="D17" s="3">
        <v>6104532035</v>
      </c>
      <c r="E17" s="3">
        <v>6104684907</v>
      </c>
      <c r="F17" s="3">
        <v>6105444886</v>
      </c>
      <c r="G17" s="3">
        <v>6030069959</v>
      </c>
      <c r="H17" s="3">
        <v>6044425804</v>
      </c>
      <c r="I17" s="3">
        <v>6041186569</v>
      </c>
    </row>
    <row r="18" spans="1:9" x14ac:dyDescent="0.25">
      <c r="A18" s="14" t="s">
        <v>74</v>
      </c>
      <c r="B18" s="4">
        <f t="shared" ref="B18:I18" si="3">SUM(B19:B20)</f>
        <v>129807825063</v>
      </c>
      <c r="C18" s="4">
        <f t="shared" si="3"/>
        <v>131144151364</v>
      </c>
      <c r="D18" s="4">
        <f t="shared" si="3"/>
        <v>139894937332</v>
      </c>
      <c r="E18" s="4">
        <f t="shared" si="3"/>
        <v>149132137301</v>
      </c>
      <c r="F18" s="4">
        <f t="shared" si="3"/>
        <v>151010772334</v>
      </c>
      <c r="G18" s="4">
        <f t="shared" si="3"/>
        <v>162626437132</v>
      </c>
      <c r="H18" s="4">
        <f t="shared" si="3"/>
        <v>174014842471</v>
      </c>
      <c r="I18" s="4">
        <f t="shared" si="3"/>
        <v>180358244397</v>
      </c>
    </row>
    <row r="19" spans="1:9" x14ac:dyDescent="0.25">
      <c r="A19" s="1" t="s">
        <v>8</v>
      </c>
      <c r="B19" s="3">
        <v>123999986656</v>
      </c>
      <c r="C19" s="3">
        <v>126659409212</v>
      </c>
      <c r="D19" s="3">
        <v>134232650239</v>
      </c>
      <c r="E19" s="3">
        <v>137491994904</v>
      </c>
      <c r="F19" s="3">
        <v>140250666595</v>
      </c>
      <c r="G19" s="3">
        <v>151071749685</v>
      </c>
      <c r="H19" s="3">
        <v>163702277247</v>
      </c>
      <c r="I19" s="3">
        <v>169948519782</v>
      </c>
    </row>
    <row r="20" spans="1:9" x14ac:dyDescent="0.25">
      <c r="A20" s="1" t="s">
        <v>9</v>
      </c>
      <c r="B20" s="3">
        <v>5807838407</v>
      </c>
      <c r="C20" s="3">
        <v>4484742152</v>
      </c>
      <c r="D20" s="3">
        <v>5662287093</v>
      </c>
      <c r="E20" s="3">
        <v>11640142397</v>
      </c>
      <c r="F20" s="3">
        <v>10760105739</v>
      </c>
      <c r="G20" s="3">
        <v>11554687447</v>
      </c>
      <c r="H20" s="3">
        <v>10312565224</v>
      </c>
      <c r="I20" s="3">
        <v>10409724615</v>
      </c>
    </row>
    <row r="21" spans="1:9" x14ac:dyDescent="0.25">
      <c r="A21" s="13" t="s">
        <v>75</v>
      </c>
      <c r="B21" s="3">
        <v>2404700700</v>
      </c>
      <c r="C21" s="3">
        <v>2409385978</v>
      </c>
      <c r="D21" s="3">
        <v>2426017831</v>
      </c>
      <c r="E21" s="3">
        <v>2371356371</v>
      </c>
      <c r="F21" s="3">
        <v>2403404770</v>
      </c>
      <c r="G21" s="3">
        <v>2391627381</v>
      </c>
      <c r="H21" s="3">
        <v>2367113488</v>
      </c>
      <c r="I21" s="3">
        <v>2403373152</v>
      </c>
    </row>
    <row r="22" spans="1:9" x14ac:dyDescent="0.25">
      <c r="A22" s="13" t="s">
        <v>76</v>
      </c>
      <c r="B22" s="3">
        <v>5894392366</v>
      </c>
      <c r="C22" s="3">
        <v>6518593207</v>
      </c>
      <c r="D22" s="3">
        <v>7083430687</v>
      </c>
      <c r="E22" s="3">
        <v>7700746370</v>
      </c>
      <c r="F22" s="3">
        <v>7619398098</v>
      </c>
      <c r="G22" s="3">
        <v>9591758467</v>
      </c>
      <c r="H22" s="3">
        <v>9693749003</v>
      </c>
      <c r="I22" s="3">
        <v>11461416796</v>
      </c>
    </row>
    <row r="23" spans="1:9" x14ac:dyDescent="0.25">
      <c r="A23" s="13" t="s">
        <v>77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9" x14ac:dyDescent="0.25">
      <c r="A24" s="2"/>
      <c r="B24" s="4">
        <f t="shared" ref="B24" si="4">B7+B11+B15+B18+B21+B22+B23+B14</f>
        <v>174064748771</v>
      </c>
      <c r="C24" s="4">
        <f>C7+C11+C15+C18+C21+C22+C23+C14</f>
        <v>174742076210</v>
      </c>
      <c r="D24" s="4">
        <f>D7+D11+D15+D18+D21+D22+D23+D14</f>
        <v>184817916825</v>
      </c>
      <c r="E24" s="4">
        <f t="shared" ref="E24" si="5">E7+E11+E15+E18+E21+E22+E23</f>
        <v>197206492971</v>
      </c>
      <c r="F24" s="4">
        <f>F7+F11+F15+F18+F21+F22+F23+F14</f>
        <v>200803348908</v>
      </c>
      <c r="G24" s="4">
        <f>G7+G11+G15+G18+G21+G22+G23+G14</f>
        <v>222320438524</v>
      </c>
      <c r="H24" s="4">
        <f t="shared" ref="H24:I24" si="6">H7+H11+H15+H18+H21+H22+H23+H14</f>
        <v>229459202963</v>
      </c>
      <c r="I24" s="4">
        <f t="shared" si="6"/>
        <v>241910783144</v>
      </c>
    </row>
    <row r="26" spans="1:9" x14ac:dyDescent="0.25">
      <c r="A26" s="12" t="s">
        <v>78</v>
      </c>
    </row>
    <row r="27" spans="1:9" x14ac:dyDescent="0.25">
      <c r="A27" s="14" t="s">
        <v>11</v>
      </c>
    </row>
    <row r="28" spans="1:9" x14ac:dyDescent="0.25">
      <c r="A28" s="14" t="s">
        <v>79</v>
      </c>
      <c r="B28" s="3">
        <v>10542031707</v>
      </c>
      <c r="C28" s="3">
        <v>12667675191</v>
      </c>
      <c r="D28" s="3">
        <v>13265381442</v>
      </c>
      <c r="E28" s="3">
        <v>14040010242</v>
      </c>
      <c r="F28" s="3">
        <v>13298186100</v>
      </c>
      <c r="G28" s="3">
        <v>13371813596</v>
      </c>
      <c r="H28" s="3">
        <v>12864788251</v>
      </c>
      <c r="I28" s="3">
        <v>14552802505</v>
      </c>
    </row>
    <row r="29" spans="1:9" x14ac:dyDescent="0.25">
      <c r="A29" s="14" t="s">
        <v>12</v>
      </c>
      <c r="B29" s="3">
        <v>6000000000</v>
      </c>
      <c r="C29" s="3">
        <v>6200000000</v>
      </c>
      <c r="D29" s="3">
        <v>7000000000</v>
      </c>
      <c r="E29" s="3">
        <v>8250000000</v>
      </c>
      <c r="F29" s="3">
        <v>8250000000</v>
      </c>
      <c r="G29" s="3">
        <v>9000000000</v>
      </c>
      <c r="H29" s="3">
        <v>8000000000</v>
      </c>
      <c r="I29" s="3">
        <v>8000000000</v>
      </c>
    </row>
    <row r="30" spans="1:9" x14ac:dyDescent="0.25">
      <c r="A30" s="14" t="s">
        <v>13</v>
      </c>
      <c r="B30" s="4">
        <f t="shared" ref="B30:E30" si="7">SUM(B31:B34)</f>
        <v>136255930432</v>
      </c>
      <c r="C30" s="4">
        <f t="shared" si="7"/>
        <v>136581799967</v>
      </c>
      <c r="D30" s="4">
        <f t="shared" si="7"/>
        <v>144507400712</v>
      </c>
      <c r="E30" s="4">
        <f t="shared" si="7"/>
        <v>154054156535</v>
      </c>
      <c r="F30" s="4">
        <f>SUM(F31:F34)</f>
        <v>157500177547</v>
      </c>
      <c r="G30" s="4">
        <f t="shared" ref="G30:I30" si="8">SUM(G31:G34)</f>
        <v>174978464965</v>
      </c>
      <c r="H30" s="4">
        <f t="shared" si="8"/>
        <v>182525013187</v>
      </c>
      <c r="I30" s="4">
        <f t="shared" si="8"/>
        <v>191701178335</v>
      </c>
    </row>
    <row r="31" spans="1:9" x14ac:dyDescent="0.25">
      <c r="A31" s="1" t="s">
        <v>14</v>
      </c>
      <c r="B31" s="3">
        <v>7626050217</v>
      </c>
      <c r="C31" s="3">
        <v>8473316005</v>
      </c>
      <c r="D31" s="3">
        <v>8668840006</v>
      </c>
      <c r="E31" s="3">
        <v>9020544264</v>
      </c>
      <c r="F31" s="3">
        <v>9553278334</v>
      </c>
      <c r="G31" s="3">
        <v>10511500682</v>
      </c>
      <c r="H31" s="3">
        <v>11398634880</v>
      </c>
      <c r="I31" s="3">
        <v>11504525036</v>
      </c>
    </row>
    <row r="32" spans="1:9" x14ac:dyDescent="0.25">
      <c r="A32" s="1" t="s">
        <v>15</v>
      </c>
      <c r="B32" s="3">
        <v>84651179259</v>
      </c>
      <c r="C32" s="3">
        <v>88955280193</v>
      </c>
      <c r="D32" s="3">
        <v>87604543849</v>
      </c>
      <c r="E32" s="3">
        <v>92987747473</v>
      </c>
      <c r="F32" s="3">
        <v>96664775230</v>
      </c>
      <c r="G32" s="3">
        <v>101698515795</v>
      </c>
      <c r="H32" s="3">
        <v>100867269098</v>
      </c>
      <c r="I32" s="3">
        <v>110460951423</v>
      </c>
    </row>
    <row r="33" spans="1:9" x14ac:dyDescent="0.25">
      <c r="A33" s="1" t="s">
        <v>16</v>
      </c>
      <c r="B33" s="3">
        <v>41280405804</v>
      </c>
      <c r="C33" s="3">
        <v>37716757676</v>
      </c>
      <c r="D33" s="3">
        <v>45684182458</v>
      </c>
      <c r="E33" s="3">
        <v>46566197568</v>
      </c>
      <c r="F33" s="3">
        <v>49136286166</v>
      </c>
      <c r="G33" s="3">
        <v>60165445014</v>
      </c>
      <c r="H33" s="3">
        <v>65344470582</v>
      </c>
      <c r="I33" s="3">
        <v>66469262595</v>
      </c>
    </row>
    <row r="34" spans="1:9" x14ac:dyDescent="0.25">
      <c r="A34" s="1" t="s">
        <v>17</v>
      </c>
      <c r="B34" s="3">
        <v>2698295152</v>
      </c>
      <c r="C34" s="3">
        <v>1436446093</v>
      </c>
      <c r="D34" s="3">
        <v>2549834399</v>
      </c>
      <c r="E34" s="3">
        <v>5479667230</v>
      </c>
      <c r="F34" s="3">
        <v>2145837817</v>
      </c>
      <c r="G34" s="3">
        <v>2603003474</v>
      </c>
      <c r="H34" s="3">
        <v>4914638627</v>
      </c>
      <c r="I34" s="3">
        <v>3266439281</v>
      </c>
    </row>
    <row r="35" spans="1:9" x14ac:dyDescent="0.25">
      <c r="A35" s="14" t="s">
        <v>18</v>
      </c>
      <c r="B35" s="3">
        <v>8721734795</v>
      </c>
      <c r="C35" s="3">
        <v>7029809236</v>
      </c>
      <c r="D35" s="3">
        <v>6610247552</v>
      </c>
      <c r="E35" s="3">
        <v>6921476610</v>
      </c>
      <c r="F35" s="3">
        <v>7460331874</v>
      </c>
      <c r="G35" s="3">
        <v>9106489910</v>
      </c>
      <c r="H35" s="3">
        <v>9453114721</v>
      </c>
      <c r="I35" s="3">
        <v>10661740410</v>
      </c>
    </row>
    <row r="36" spans="1:9" x14ac:dyDescent="0.25">
      <c r="A36" s="2"/>
      <c r="B36" s="4">
        <f>B28+B29+B30+B35</f>
        <v>161519696934</v>
      </c>
      <c r="C36" s="4">
        <f t="shared" ref="C36:E36" si="9">C28+C29+C30+C35</f>
        <v>162479284394</v>
      </c>
      <c r="D36" s="4">
        <f t="shared" si="9"/>
        <v>171383029706</v>
      </c>
      <c r="E36" s="4">
        <f t="shared" si="9"/>
        <v>183265643387</v>
      </c>
      <c r="F36" s="4">
        <f>F28+F29+F30+F35</f>
        <v>186508695521</v>
      </c>
      <c r="G36" s="4">
        <f t="shared" ref="G36:I36" si="10">G28+G29+G30+G35</f>
        <v>206456768471</v>
      </c>
      <c r="H36" s="4">
        <f t="shared" si="10"/>
        <v>212842916159</v>
      </c>
      <c r="I36" s="4">
        <f t="shared" si="10"/>
        <v>224915721250</v>
      </c>
    </row>
    <row r="37" spans="1:9" x14ac:dyDescent="0.25">
      <c r="A37" s="14" t="s">
        <v>80</v>
      </c>
      <c r="B37" s="5"/>
      <c r="C37" s="5"/>
      <c r="D37" s="5"/>
      <c r="E37" s="5"/>
      <c r="F37" s="5"/>
    </row>
    <row r="38" spans="1:9" x14ac:dyDescent="0.25">
      <c r="A38" s="1" t="s">
        <v>19</v>
      </c>
      <c r="B38" s="3">
        <v>6820810730</v>
      </c>
      <c r="C38" s="3">
        <v>6957226940</v>
      </c>
      <c r="D38" s="3">
        <v>6957226940</v>
      </c>
      <c r="E38" s="3">
        <v>8000810980</v>
      </c>
      <c r="F38" s="3">
        <v>8000810980</v>
      </c>
      <c r="G38" s="3">
        <v>8000810980</v>
      </c>
      <c r="H38" s="3">
        <v>9240936680</v>
      </c>
      <c r="I38" s="3">
        <v>9240936680</v>
      </c>
    </row>
    <row r="39" spans="1:9" x14ac:dyDescent="0.25">
      <c r="A39" s="1" t="s">
        <v>20</v>
      </c>
      <c r="B39" s="3">
        <v>3546021715</v>
      </c>
      <c r="C39" s="3">
        <v>3650184280</v>
      </c>
      <c r="D39" s="3">
        <v>4116405013</v>
      </c>
      <c r="E39" s="3">
        <v>4251956251</v>
      </c>
      <c r="F39" s="3">
        <v>4372692739</v>
      </c>
      <c r="G39" s="3">
        <v>4863002804</v>
      </c>
      <c r="H39" s="3">
        <v>5069519498</v>
      </c>
      <c r="I39" s="3">
        <v>5242855945</v>
      </c>
    </row>
    <row r="40" spans="1:9" x14ac:dyDescent="0.25">
      <c r="A40" s="1" t="s">
        <v>21</v>
      </c>
      <c r="B40" s="3">
        <v>104612389</v>
      </c>
      <c r="C40" s="3">
        <v>107177080</v>
      </c>
      <c r="D40" s="3">
        <v>96705124</v>
      </c>
      <c r="E40" s="3">
        <v>142591810</v>
      </c>
      <c r="F40" s="3">
        <v>146524750</v>
      </c>
      <c r="G40" s="3">
        <v>111266381</v>
      </c>
      <c r="H40" s="3">
        <v>87799886</v>
      </c>
      <c r="I40" s="3">
        <v>89984165</v>
      </c>
    </row>
    <row r="41" spans="1:9" x14ac:dyDescent="0.25">
      <c r="A41" s="1" t="s">
        <v>22</v>
      </c>
      <c r="B41" s="3">
        <v>2073582893</v>
      </c>
      <c r="C41" s="3">
        <v>1548179202</v>
      </c>
      <c r="D41" s="3">
        <v>2264525425</v>
      </c>
      <c r="E41" s="3">
        <v>1545465863</v>
      </c>
      <c r="F41" s="3">
        <v>1774600169</v>
      </c>
      <c r="G41" s="3">
        <v>2888564738</v>
      </c>
      <c r="H41" s="3">
        <v>2218005539</v>
      </c>
      <c r="I41" s="3">
        <v>2421260079</v>
      </c>
    </row>
    <row r="42" spans="1:9" x14ac:dyDescent="0.25">
      <c r="A42" s="14" t="s">
        <v>81</v>
      </c>
      <c r="B42" s="3">
        <v>24110</v>
      </c>
      <c r="C42" s="3">
        <v>24314</v>
      </c>
      <c r="D42" s="3">
        <v>24617</v>
      </c>
      <c r="E42" s="3">
        <v>24680</v>
      </c>
      <c r="F42" s="3">
        <v>24749</v>
      </c>
      <c r="G42" s="3">
        <v>25150</v>
      </c>
      <c r="H42" s="3">
        <v>25201</v>
      </c>
      <c r="I42" s="3">
        <v>25025</v>
      </c>
    </row>
    <row r="43" spans="1:9" x14ac:dyDescent="0.25">
      <c r="A43" s="2"/>
      <c r="B43" s="4">
        <f t="shared" ref="B43:H43" si="11">SUM(B38:B42)</f>
        <v>12545051837</v>
      </c>
      <c r="C43" s="4">
        <f t="shared" si="11"/>
        <v>12262791816</v>
      </c>
      <c r="D43" s="4">
        <f t="shared" si="11"/>
        <v>13434887119</v>
      </c>
      <c r="E43" s="4">
        <f t="shared" si="11"/>
        <v>13940849584</v>
      </c>
      <c r="F43" s="4">
        <f t="shared" si="11"/>
        <v>14294653387</v>
      </c>
      <c r="G43" s="4">
        <f t="shared" si="11"/>
        <v>15863670053</v>
      </c>
      <c r="H43" s="4">
        <f t="shared" si="11"/>
        <v>16616286804</v>
      </c>
      <c r="I43" s="4">
        <v>16995061894</v>
      </c>
    </row>
    <row r="44" spans="1:9" x14ac:dyDescent="0.25">
      <c r="A44" s="2"/>
      <c r="B44" s="4">
        <f t="shared" ref="B44:I44" si="12">B36+B43</f>
        <v>174064748771</v>
      </c>
      <c r="C44" s="4">
        <f>C36+C43</f>
        <v>174742076210</v>
      </c>
      <c r="D44" s="4">
        <f t="shared" si="12"/>
        <v>184817916825</v>
      </c>
      <c r="E44" s="4">
        <f t="shared" si="12"/>
        <v>197206492971</v>
      </c>
      <c r="F44" s="4">
        <f t="shared" si="12"/>
        <v>200803348908</v>
      </c>
      <c r="G44" s="4">
        <f t="shared" si="12"/>
        <v>222320438524</v>
      </c>
      <c r="H44" s="4">
        <f t="shared" si="12"/>
        <v>229459202963</v>
      </c>
      <c r="I44" s="4">
        <f t="shared" si="12"/>
        <v>241910783144</v>
      </c>
    </row>
    <row r="47" spans="1:9" x14ac:dyDescent="0.25">
      <c r="A47" s="15" t="s">
        <v>82</v>
      </c>
      <c r="B47" s="7">
        <f t="shared" ref="B47:I47" si="13">B43/(B38/10)</f>
        <v>18.392317766307524</v>
      </c>
      <c r="C47" s="7">
        <f t="shared" si="13"/>
        <v>17.625976443999683</v>
      </c>
      <c r="D47" s="7">
        <f t="shared" si="13"/>
        <v>19.310692657957194</v>
      </c>
      <c r="E47" s="7">
        <f t="shared" si="13"/>
        <v>17.424295635590681</v>
      </c>
      <c r="F47" s="7">
        <f t="shared" si="13"/>
        <v>17.866505561414975</v>
      </c>
      <c r="G47" s="7">
        <f t="shared" si="13"/>
        <v>19.827577595140237</v>
      </c>
      <c r="H47" s="7">
        <f t="shared" si="13"/>
        <v>17.981171584004404</v>
      </c>
      <c r="I47" s="7">
        <f t="shared" si="13"/>
        <v>18.391059783779408</v>
      </c>
    </row>
    <row r="48" spans="1:9" x14ac:dyDescent="0.25">
      <c r="A48" s="15" t="s">
        <v>83</v>
      </c>
      <c r="B48" s="4">
        <f>B38/10</f>
        <v>682081073</v>
      </c>
      <c r="C48" s="4">
        <f t="shared" ref="C48:I48" si="14">C38/10</f>
        <v>695722694</v>
      </c>
      <c r="D48" s="4">
        <f t="shared" si="14"/>
        <v>695722694</v>
      </c>
      <c r="E48" s="4">
        <f t="shared" si="14"/>
        <v>800081098</v>
      </c>
      <c r="F48" s="4">
        <f t="shared" si="14"/>
        <v>800081098</v>
      </c>
      <c r="G48" s="4">
        <f t="shared" si="14"/>
        <v>800081098</v>
      </c>
      <c r="H48" s="4">
        <f t="shared" si="14"/>
        <v>924093668</v>
      </c>
      <c r="I48" s="4">
        <f t="shared" si="14"/>
        <v>924093668</v>
      </c>
    </row>
    <row r="49" spans="2:2" x14ac:dyDescent="0.25">
      <c r="B49" s="4"/>
    </row>
  </sheetData>
  <mergeCells count="6">
    <mergeCell ref="E9:E10"/>
    <mergeCell ref="F9:F10"/>
    <mergeCell ref="A9:A10"/>
    <mergeCell ref="B9:B10"/>
    <mergeCell ref="C9:C10"/>
    <mergeCell ref="D9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5" topLeftCell="H30" activePane="bottomRight" state="frozen"/>
      <selection pane="topRight" activeCell="B1" sqref="B1"/>
      <selection pane="bottomLeft" activeCell="A6" sqref="A6"/>
      <selection pane="bottomRight" activeCell="H44" sqref="H44:I44"/>
    </sheetView>
  </sheetViews>
  <sheetFormatPr defaultRowHeight="15" x14ac:dyDescent="0.25"/>
  <cols>
    <col min="1" max="1" width="49.140625" bestFit="1" customWidth="1"/>
    <col min="2" max="3" width="13.85546875" bestFit="1" customWidth="1"/>
    <col min="4" max="4" width="13.5703125" bestFit="1" customWidth="1"/>
    <col min="5" max="6" width="13.85546875" bestFit="1" customWidth="1"/>
    <col min="7" max="7" width="14" customWidth="1"/>
    <col min="8" max="8" width="14.7109375" customWidth="1"/>
    <col min="9" max="9" width="13.85546875" bestFit="1" customWidth="1"/>
  </cols>
  <sheetData>
    <row r="1" spans="1:9" x14ac:dyDescent="0.25">
      <c r="A1" s="2" t="s">
        <v>109</v>
      </c>
      <c r="B1" s="10"/>
      <c r="C1" s="10"/>
      <c r="D1" s="10"/>
      <c r="E1" s="10"/>
      <c r="F1" s="10"/>
    </row>
    <row r="2" spans="1:9" x14ac:dyDescent="0.25">
      <c r="A2" s="2" t="s">
        <v>111</v>
      </c>
      <c r="B2" s="10"/>
      <c r="C2" s="10"/>
      <c r="D2" s="10"/>
      <c r="E2" s="10"/>
      <c r="F2" s="10"/>
    </row>
    <row r="3" spans="1:9" x14ac:dyDescent="0.25">
      <c r="A3" t="s">
        <v>70</v>
      </c>
      <c r="B3" s="10"/>
      <c r="C3" s="10"/>
      <c r="D3" s="10"/>
      <c r="E3" s="10"/>
      <c r="F3" s="10"/>
    </row>
    <row r="4" spans="1:9" x14ac:dyDescent="0.25">
      <c r="A4" s="10"/>
      <c r="B4" s="9" t="s">
        <v>68</v>
      </c>
      <c r="C4" s="9" t="s">
        <v>67</v>
      </c>
      <c r="D4" s="9" t="s">
        <v>69</v>
      </c>
      <c r="E4" s="9" t="s">
        <v>68</v>
      </c>
      <c r="F4" s="9" t="s">
        <v>67</v>
      </c>
      <c r="G4" s="17" t="s">
        <v>69</v>
      </c>
      <c r="H4" s="17" t="s">
        <v>68</v>
      </c>
      <c r="I4" s="9" t="s">
        <v>67</v>
      </c>
    </row>
    <row r="5" spans="1:9" ht="15.75" x14ac:dyDescent="0.25">
      <c r="A5" s="10"/>
      <c r="B5" s="11">
        <v>42916</v>
      </c>
      <c r="C5" s="11">
        <v>43008</v>
      </c>
      <c r="D5" s="11">
        <v>43190</v>
      </c>
      <c r="E5" s="11">
        <v>43281</v>
      </c>
      <c r="F5" s="11">
        <v>43373</v>
      </c>
      <c r="G5" s="18">
        <v>43555</v>
      </c>
      <c r="H5" s="18">
        <v>43646</v>
      </c>
      <c r="I5" s="19">
        <v>43738</v>
      </c>
    </row>
    <row r="6" spans="1:9" ht="15.75" x14ac:dyDescent="0.25">
      <c r="A6" s="15" t="s">
        <v>84</v>
      </c>
      <c r="B6" s="11"/>
      <c r="C6" s="11"/>
      <c r="D6" s="11"/>
      <c r="E6" s="11"/>
      <c r="F6" s="11"/>
    </row>
    <row r="7" spans="1:9" x14ac:dyDescent="0.25">
      <c r="A7" s="14" t="s">
        <v>85</v>
      </c>
      <c r="B7" s="4">
        <f>B8-B9</f>
        <v>1892302226</v>
      </c>
      <c r="C7" s="4">
        <f>C8-C9</f>
        <v>2850297502</v>
      </c>
      <c r="D7" s="4">
        <f>D8-D9</f>
        <v>1085455702</v>
      </c>
      <c r="E7" s="4">
        <f>E8-E9</f>
        <v>2474782554</v>
      </c>
      <c r="F7" s="4">
        <f>F8-F9</f>
        <v>3827813356</v>
      </c>
      <c r="G7" s="4">
        <f t="shared" ref="G7:I7" si="0">G8-G9</f>
        <v>1152111090</v>
      </c>
      <c r="H7" s="4">
        <f t="shared" si="0"/>
        <v>2579543886</v>
      </c>
      <c r="I7" s="4">
        <f t="shared" si="0"/>
        <v>4225902415</v>
      </c>
    </row>
    <row r="8" spans="1:9" x14ac:dyDescent="0.25">
      <c r="A8" s="1" t="s">
        <v>23</v>
      </c>
      <c r="B8" s="3">
        <v>5906759143</v>
      </c>
      <c r="C8" s="3">
        <v>8964669754</v>
      </c>
      <c r="D8" s="3">
        <v>3491924043</v>
      </c>
      <c r="E8" s="3">
        <v>7636883141</v>
      </c>
      <c r="F8" s="3">
        <v>11916358281</v>
      </c>
      <c r="G8" s="3">
        <v>4425267792</v>
      </c>
      <c r="H8" s="3">
        <v>9200296601</v>
      </c>
      <c r="I8" s="3">
        <v>13987954232</v>
      </c>
    </row>
    <row r="9" spans="1:9" x14ac:dyDescent="0.25">
      <c r="A9" s="1" t="s">
        <v>24</v>
      </c>
      <c r="B9" s="3">
        <v>4014456917</v>
      </c>
      <c r="C9" s="3">
        <v>6114372252</v>
      </c>
      <c r="D9" s="3">
        <v>2406468341</v>
      </c>
      <c r="E9" s="3">
        <v>5162100587</v>
      </c>
      <c r="F9" s="3">
        <v>8088544925</v>
      </c>
      <c r="G9" s="3">
        <v>3273156702</v>
      </c>
      <c r="H9" s="3">
        <v>6620752715</v>
      </c>
      <c r="I9" s="3">
        <v>9762051817</v>
      </c>
    </row>
    <row r="10" spans="1:9" x14ac:dyDescent="0.25">
      <c r="A10" s="1"/>
      <c r="B10" s="3"/>
      <c r="C10" s="3"/>
      <c r="D10" s="3"/>
      <c r="E10" s="3"/>
      <c r="F10" s="3"/>
    </row>
    <row r="11" spans="1:9" x14ac:dyDescent="0.25">
      <c r="A11" s="6" t="s">
        <v>25</v>
      </c>
      <c r="B11" s="3">
        <v>898716679</v>
      </c>
      <c r="C11" s="3">
        <v>1302313969</v>
      </c>
      <c r="D11" s="3">
        <v>466917469</v>
      </c>
      <c r="E11" s="3">
        <v>834859197</v>
      </c>
      <c r="F11" s="3">
        <v>1202625308</v>
      </c>
      <c r="G11" s="3">
        <v>412930665</v>
      </c>
      <c r="H11" s="3">
        <v>834261851</v>
      </c>
      <c r="I11" s="3">
        <v>1305182636</v>
      </c>
    </row>
    <row r="12" spans="1:9" x14ac:dyDescent="0.25">
      <c r="A12" s="1" t="s">
        <v>26</v>
      </c>
      <c r="B12" s="3">
        <v>830667167</v>
      </c>
      <c r="C12" s="3">
        <v>1305852068</v>
      </c>
      <c r="D12" s="3">
        <v>453452205</v>
      </c>
      <c r="E12" s="3">
        <v>951483235</v>
      </c>
      <c r="F12" s="3">
        <v>1496177555</v>
      </c>
      <c r="G12" s="3">
        <v>689060649</v>
      </c>
      <c r="H12" s="3">
        <v>1546548299</v>
      </c>
      <c r="I12" s="3">
        <v>2121915988</v>
      </c>
    </row>
    <row r="13" spans="1:9" x14ac:dyDescent="0.25">
      <c r="A13" s="1" t="s">
        <v>27</v>
      </c>
      <c r="B13" s="3">
        <v>285659175</v>
      </c>
      <c r="C13" s="3">
        <v>407129933</v>
      </c>
      <c r="D13" s="3">
        <v>129402638</v>
      </c>
      <c r="E13" s="3">
        <v>344005045</v>
      </c>
      <c r="F13" s="3">
        <v>513206270</v>
      </c>
      <c r="G13" s="3">
        <v>204650987</v>
      </c>
      <c r="H13" s="3">
        <v>464188083</v>
      </c>
      <c r="I13" s="3">
        <v>699259672</v>
      </c>
    </row>
    <row r="14" spans="1:9" x14ac:dyDescent="0.25">
      <c r="A14" s="1"/>
      <c r="B14" s="4">
        <f t="shared" ref="B14:I14" si="1">SUM(B11:B13)</f>
        <v>2015043021</v>
      </c>
      <c r="C14" s="4">
        <f t="shared" si="1"/>
        <v>3015295970</v>
      </c>
      <c r="D14" s="4">
        <f t="shared" si="1"/>
        <v>1049772312</v>
      </c>
      <c r="E14" s="4">
        <f t="shared" si="1"/>
        <v>2130347477</v>
      </c>
      <c r="F14" s="4">
        <f t="shared" si="1"/>
        <v>3212009133</v>
      </c>
      <c r="G14" s="4">
        <f t="shared" si="1"/>
        <v>1306642301</v>
      </c>
      <c r="H14" s="4">
        <f t="shared" si="1"/>
        <v>2844998233</v>
      </c>
      <c r="I14" s="4">
        <f t="shared" si="1"/>
        <v>4126358296</v>
      </c>
    </row>
    <row r="15" spans="1:9" x14ac:dyDescent="0.25">
      <c r="A15" s="2"/>
      <c r="B15" s="4">
        <f>B7+B14</f>
        <v>3907345247</v>
      </c>
      <c r="C15" s="4">
        <f>C7+C14</f>
        <v>5865593472</v>
      </c>
      <c r="D15" s="4">
        <f>D7+D14</f>
        <v>2135228014</v>
      </c>
      <c r="E15" s="4">
        <f>E7+E14</f>
        <v>4605130031</v>
      </c>
      <c r="F15" s="4">
        <f>F7+F14</f>
        <v>7039822489</v>
      </c>
      <c r="G15" s="4">
        <f t="shared" ref="G15:I15" si="2">G7+G14</f>
        <v>2458753391</v>
      </c>
      <c r="H15" s="4">
        <f t="shared" si="2"/>
        <v>5424542119</v>
      </c>
      <c r="I15" s="4">
        <f t="shared" si="2"/>
        <v>8352260711</v>
      </c>
    </row>
    <row r="16" spans="1:9" x14ac:dyDescent="0.25">
      <c r="A16" s="15" t="s">
        <v>86</v>
      </c>
    </row>
    <row r="17" spans="1:9" x14ac:dyDescent="0.25">
      <c r="A17" s="1" t="s">
        <v>28</v>
      </c>
      <c r="B17" s="3">
        <v>744323533</v>
      </c>
      <c r="C17" s="3">
        <v>1296189511</v>
      </c>
      <c r="D17" s="3">
        <v>444381593</v>
      </c>
      <c r="E17" s="3">
        <v>990405953</v>
      </c>
      <c r="F17" s="3">
        <v>1595970030</v>
      </c>
      <c r="G17" s="3">
        <v>531724568</v>
      </c>
      <c r="H17" s="3">
        <v>1125841177</v>
      </c>
      <c r="I17" s="3">
        <v>1747832503</v>
      </c>
    </row>
    <row r="18" spans="1:9" x14ac:dyDescent="0.25">
      <c r="A18" s="1" t="s">
        <v>29</v>
      </c>
      <c r="B18" s="3">
        <v>622549249</v>
      </c>
      <c r="C18" s="3">
        <v>938077682</v>
      </c>
      <c r="D18" s="3">
        <v>374959534</v>
      </c>
      <c r="E18" s="3">
        <v>736830714</v>
      </c>
      <c r="F18" s="3">
        <v>1103803931</v>
      </c>
      <c r="G18" s="3">
        <v>371557517</v>
      </c>
      <c r="H18" s="3">
        <v>740928278</v>
      </c>
      <c r="I18" s="3">
        <v>1108885085</v>
      </c>
    </row>
    <row r="19" spans="1:9" x14ac:dyDescent="0.25">
      <c r="A19" s="1" t="s">
        <v>30</v>
      </c>
      <c r="B19" s="3">
        <v>59576514</v>
      </c>
      <c r="C19" s="3">
        <v>75602094</v>
      </c>
      <c r="D19" s="3">
        <v>27510875</v>
      </c>
      <c r="E19" s="3">
        <v>54842926</v>
      </c>
      <c r="F19" s="3">
        <v>84868615</v>
      </c>
      <c r="G19" s="3">
        <v>46356850</v>
      </c>
      <c r="H19" s="3">
        <v>86811030</v>
      </c>
      <c r="I19" s="3">
        <v>97894880</v>
      </c>
    </row>
    <row r="20" spans="1:9" x14ac:dyDescent="0.25">
      <c r="A20" s="1" t="s">
        <v>31</v>
      </c>
      <c r="B20" s="3">
        <v>39378054</v>
      </c>
      <c r="C20" s="3">
        <v>61110242</v>
      </c>
      <c r="D20" s="3">
        <v>22342160</v>
      </c>
      <c r="E20" s="3">
        <v>53087398</v>
      </c>
      <c r="F20" s="3">
        <v>74987388</v>
      </c>
      <c r="G20" s="3">
        <v>28473965</v>
      </c>
      <c r="H20" s="3">
        <v>56309001</v>
      </c>
      <c r="I20" s="3">
        <v>80286004</v>
      </c>
    </row>
    <row r="21" spans="1:9" x14ac:dyDescent="0.25">
      <c r="A21" s="1" t="s">
        <v>32</v>
      </c>
      <c r="B21" s="3">
        <v>188507636</v>
      </c>
      <c r="C21" s="3">
        <v>288461414</v>
      </c>
      <c r="D21" s="3">
        <v>104882296</v>
      </c>
      <c r="E21" s="3">
        <v>271147433</v>
      </c>
      <c r="F21" s="3">
        <v>440867021</v>
      </c>
      <c r="G21" s="3">
        <v>77217552</v>
      </c>
      <c r="H21" s="3">
        <v>346405186</v>
      </c>
      <c r="I21" s="3">
        <v>574710489</v>
      </c>
    </row>
    <row r="22" spans="1:9" x14ac:dyDescent="0.25">
      <c r="A22" s="1" t="s">
        <v>33</v>
      </c>
      <c r="B22" s="3">
        <v>7400000</v>
      </c>
      <c r="C22" s="3">
        <v>10650000</v>
      </c>
      <c r="D22" s="3">
        <v>2500000</v>
      </c>
      <c r="E22" s="3">
        <v>6513333</v>
      </c>
      <c r="F22" s="3">
        <v>9763333</v>
      </c>
      <c r="G22" s="3">
        <v>3700000</v>
      </c>
      <c r="H22" s="3">
        <v>6950000</v>
      </c>
      <c r="I22" s="3">
        <v>10333334</v>
      </c>
    </row>
    <row r="23" spans="1:9" x14ac:dyDescent="0.25">
      <c r="A23" s="1" t="s">
        <v>34</v>
      </c>
      <c r="B23" s="3">
        <v>656000</v>
      </c>
      <c r="C23" s="3">
        <v>1400000</v>
      </c>
      <c r="D23" s="3">
        <v>256000</v>
      </c>
      <c r="E23" s="3">
        <v>688000</v>
      </c>
      <c r="F23" s="3">
        <v>952000</v>
      </c>
      <c r="G23" s="3">
        <v>272000</v>
      </c>
      <c r="H23" s="3">
        <v>536000</v>
      </c>
      <c r="I23" s="3">
        <v>1752000</v>
      </c>
    </row>
    <row r="24" spans="1:9" x14ac:dyDescent="0.25">
      <c r="A24" s="1" t="s">
        <v>35</v>
      </c>
      <c r="B24" s="3">
        <v>7500</v>
      </c>
      <c r="C24" s="3">
        <v>7500</v>
      </c>
      <c r="D24" s="3"/>
      <c r="E24" s="3"/>
      <c r="F24" s="3">
        <v>34500</v>
      </c>
      <c r="H24" s="3">
        <v>115000</v>
      </c>
      <c r="I24" s="3">
        <v>115000</v>
      </c>
    </row>
    <row r="25" spans="1:9" x14ac:dyDescent="0.25">
      <c r="A25" s="1" t="s">
        <v>36</v>
      </c>
      <c r="B25" s="3">
        <v>131510806</v>
      </c>
      <c r="C25" s="3">
        <v>179613772</v>
      </c>
      <c r="D25" s="3">
        <v>73139547</v>
      </c>
      <c r="E25" s="3">
        <v>141055736</v>
      </c>
      <c r="F25" s="3">
        <v>209830710</v>
      </c>
      <c r="G25" s="3">
        <v>101772482</v>
      </c>
      <c r="H25" s="3">
        <v>187141980</v>
      </c>
      <c r="I25" s="3">
        <v>273966426</v>
      </c>
    </row>
    <row r="26" spans="1:9" x14ac:dyDescent="0.25">
      <c r="A26" s="1" t="s">
        <v>37</v>
      </c>
      <c r="B26" s="3">
        <v>170897552</v>
      </c>
      <c r="C26" s="3">
        <v>282017339</v>
      </c>
      <c r="D26" s="3">
        <v>102110604</v>
      </c>
      <c r="E26" s="3">
        <v>227491307</v>
      </c>
      <c r="F26" s="3">
        <v>378661146</v>
      </c>
      <c r="G26" s="3">
        <v>188358518</v>
      </c>
      <c r="H26" s="3">
        <v>341755061</v>
      </c>
      <c r="I26" s="3">
        <v>529392355</v>
      </c>
    </row>
    <row r="27" spans="1:9" x14ac:dyDescent="0.25">
      <c r="A27" s="1" t="s">
        <v>62</v>
      </c>
      <c r="B27" s="3"/>
      <c r="C27" s="3"/>
      <c r="D27" s="3"/>
      <c r="E27" s="3"/>
      <c r="F27" s="3"/>
    </row>
    <row r="28" spans="1:9" x14ac:dyDescent="0.25">
      <c r="A28" s="2"/>
      <c r="B28" s="4">
        <f t="shared" ref="B28:I28" si="3">SUM(B17:B27)</f>
        <v>1964806844</v>
      </c>
      <c r="C28" s="4">
        <f t="shared" si="3"/>
        <v>3133129554</v>
      </c>
      <c r="D28" s="4">
        <f t="shared" si="3"/>
        <v>1152082609</v>
      </c>
      <c r="E28" s="4">
        <f t="shared" si="3"/>
        <v>2482062800</v>
      </c>
      <c r="F28" s="4">
        <f t="shared" si="3"/>
        <v>3899738674</v>
      </c>
      <c r="G28" s="4">
        <f t="shared" si="3"/>
        <v>1349433452</v>
      </c>
      <c r="H28" s="4">
        <f t="shared" si="3"/>
        <v>2892792713</v>
      </c>
      <c r="I28" s="4">
        <f t="shared" si="3"/>
        <v>4425168076</v>
      </c>
    </row>
    <row r="29" spans="1:9" x14ac:dyDescent="0.25">
      <c r="A29" s="15" t="s">
        <v>87</v>
      </c>
      <c r="B29" s="4">
        <f t="shared" ref="B29:I29" si="4">B15-B28</f>
        <v>1942538403</v>
      </c>
      <c r="C29" s="4">
        <f t="shared" si="4"/>
        <v>2732463918</v>
      </c>
      <c r="D29" s="4">
        <f t="shared" si="4"/>
        <v>983145405</v>
      </c>
      <c r="E29" s="4">
        <f t="shared" si="4"/>
        <v>2123067231</v>
      </c>
      <c r="F29" s="4">
        <f t="shared" si="4"/>
        <v>3140083815</v>
      </c>
      <c r="G29" s="4">
        <f t="shared" si="4"/>
        <v>1109319939</v>
      </c>
      <c r="H29" s="4">
        <f t="shared" si="4"/>
        <v>2531749406</v>
      </c>
      <c r="I29" s="4">
        <f t="shared" si="4"/>
        <v>3927092635</v>
      </c>
    </row>
    <row r="30" spans="1:9" x14ac:dyDescent="0.25">
      <c r="A30" s="13" t="s">
        <v>88</v>
      </c>
    </row>
    <row r="31" spans="1:9" x14ac:dyDescent="0.25">
      <c r="A31" s="1" t="s">
        <v>38</v>
      </c>
      <c r="B31" s="3">
        <v>900000000</v>
      </c>
      <c r="C31" s="3">
        <v>1150000000</v>
      </c>
      <c r="D31" s="3">
        <v>300000000</v>
      </c>
      <c r="E31" s="3">
        <v>750000000</v>
      </c>
      <c r="F31" s="3">
        <v>1150000000</v>
      </c>
      <c r="G31" s="3">
        <v>420000000</v>
      </c>
      <c r="H31" s="3">
        <v>294671264</v>
      </c>
      <c r="I31" s="3">
        <v>348865622</v>
      </c>
    </row>
    <row r="32" spans="1:9" x14ac:dyDescent="0.25">
      <c r="A32" s="1" t="s">
        <v>39</v>
      </c>
      <c r="B32" s="3"/>
      <c r="C32" s="3"/>
      <c r="E32" s="3"/>
      <c r="F32" s="3"/>
      <c r="G32">
        <v>78100000</v>
      </c>
      <c r="H32">
        <v>492391946</v>
      </c>
      <c r="I32">
        <v>543412957</v>
      </c>
    </row>
    <row r="33" spans="1:9" x14ac:dyDescent="0.25">
      <c r="A33" s="1" t="s">
        <v>40</v>
      </c>
      <c r="B33" s="3"/>
      <c r="C33" s="3"/>
      <c r="E33" s="3"/>
      <c r="F33" s="3"/>
      <c r="H33">
        <v>233736790</v>
      </c>
      <c r="I33">
        <v>473936790</v>
      </c>
    </row>
    <row r="34" spans="1:9" x14ac:dyDescent="0.25">
      <c r="A34" s="1" t="s">
        <v>41</v>
      </c>
      <c r="B34" s="3"/>
      <c r="C34" s="3"/>
      <c r="E34" s="3"/>
      <c r="F34" s="3"/>
      <c r="G34">
        <v>-78100000</v>
      </c>
      <c r="H34">
        <v>-220800000</v>
      </c>
      <c r="I34">
        <v>-3744628</v>
      </c>
    </row>
    <row r="35" spans="1:9" x14ac:dyDescent="0.25">
      <c r="A35" s="1" t="s">
        <v>42</v>
      </c>
      <c r="B35" s="3"/>
      <c r="C35" s="3"/>
      <c r="D35" s="3"/>
      <c r="E35" s="3"/>
      <c r="F35" s="3"/>
    </row>
    <row r="36" spans="1:9" x14ac:dyDescent="0.25">
      <c r="A36" s="2"/>
      <c r="B36" s="4">
        <f t="shared" ref="B36:I36" si="5">SUM(B31:B35)</f>
        <v>900000000</v>
      </c>
      <c r="C36" s="4">
        <f t="shared" si="5"/>
        <v>1150000000</v>
      </c>
      <c r="D36" s="4">
        <f t="shared" si="5"/>
        <v>300000000</v>
      </c>
      <c r="E36" s="4">
        <f t="shared" si="5"/>
        <v>750000000</v>
      </c>
      <c r="F36" s="4">
        <f t="shared" si="5"/>
        <v>1150000000</v>
      </c>
      <c r="G36" s="4">
        <f t="shared" si="5"/>
        <v>420000000</v>
      </c>
      <c r="H36" s="4">
        <f t="shared" si="5"/>
        <v>800000000</v>
      </c>
      <c r="I36" s="4">
        <f t="shared" si="5"/>
        <v>1362470741</v>
      </c>
    </row>
    <row r="37" spans="1:9" x14ac:dyDescent="0.25">
      <c r="A37" s="15" t="s">
        <v>89</v>
      </c>
      <c r="B37" s="4">
        <f t="shared" ref="B37:I37" si="6">B29-B36</f>
        <v>1042538403</v>
      </c>
      <c r="C37" s="4">
        <f t="shared" si="6"/>
        <v>1582463918</v>
      </c>
      <c r="D37" s="4">
        <f t="shared" si="6"/>
        <v>683145405</v>
      </c>
      <c r="E37" s="4">
        <f t="shared" si="6"/>
        <v>1373067231</v>
      </c>
      <c r="F37" s="4">
        <f t="shared" si="6"/>
        <v>1990083815</v>
      </c>
      <c r="G37" s="4">
        <f t="shared" si="6"/>
        <v>689319939</v>
      </c>
      <c r="H37" s="4">
        <f t="shared" si="6"/>
        <v>1731749406</v>
      </c>
      <c r="I37" s="4">
        <f t="shared" si="6"/>
        <v>2564621894</v>
      </c>
    </row>
    <row r="38" spans="1:9" x14ac:dyDescent="0.25">
      <c r="A38" s="15" t="s">
        <v>90</v>
      </c>
    </row>
    <row r="39" spans="1:9" x14ac:dyDescent="0.25">
      <c r="A39" s="1" t="s">
        <v>43</v>
      </c>
      <c r="B39" s="3">
        <v>687854471</v>
      </c>
      <c r="C39" s="3">
        <v>920000000</v>
      </c>
      <c r="D39" s="3">
        <v>241282895</v>
      </c>
      <c r="E39" s="3">
        <v>585000000</v>
      </c>
      <c r="F39" s="3">
        <v>1020000000</v>
      </c>
      <c r="G39" s="3">
        <v>385495307</v>
      </c>
      <c r="H39" s="3">
        <v>600000000</v>
      </c>
      <c r="I39" s="3">
        <v>1070000000</v>
      </c>
    </row>
    <row r="40" spans="1:9" x14ac:dyDescent="0.25">
      <c r="A40" s="1" t="s">
        <v>44</v>
      </c>
      <c r="B40" s="3">
        <v>-347976693</v>
      </c>
      <c r="C40" s="3">
        <v>-437453068</v>
      </c>
      <c r="D40" s="3">
        <v>128717105</v>
      </c>
      <c r="E40" s="3">
        <v>14846047</v>
      </c>
      <c r="F40" s="3">
        <v>-153008232</v>
      </c>
      <c r="G40" s="3">
        <v>-154605186</v>
      </c>
      <c r="H40" s="3">
        <v>-102763658</v>
      </c>
      <c r="I40" s="3">
        <v>-116481981</v>
      </c>
    </row>
    <row r="41" spans="1:9" x14ac:dyDescent="0.25">
      <c r="B41" s="4">
        <f t="shared" ref="B41:I41" si="7">SUM(B39:B40)</f>
        <v>339877778</v>
      </c>
      <c r="C41" s="4">
        <f t="shared" si="7"/>
        <v>482546932</v>
      </c>
      <c r="D41" s="4">
        <f t="shared" si="7"/>
        <v>370000000</v>
      </c>
      <c r="E41" s="4">
        <f t="shared" si="7"/>
        <v>599846047</v>
      </c>
      <c r="F41" s="4">
        <f t="shared" si="7"/>
        <v>866991768</v>
      </c>
      <c r="G41" s="4">
        <f t="shared" si="7"/>
        <v>230890121</v>
      </c>
      <c r="H41" s="4">
        <f t="shared" si="7"/>
        <v>497236342</v>
      </c>
      <c r="I41" s="4">
        <f t="shared" si="7"/>
        <v>953518019</v>
      </c>
    </row>
    <row r="42" spans="1:9" x14ac:dyDescent="0.25">
      <c r="A42" s="2" t="s">
        <v>91</v>
      </c>
      <c r="B42" s="4">
        <f t="shared" ref="B42:I42" si="8">B37-B41</f>
        <v>702660625</v>
      </c>
      <c r="C42" s="4">
        <f t="shared" si="8"/>
        <v>1099916986</v>
      </c>
      <c r="D42" s="4">
        <f t="shared" si="8"/>
        <v>313145405</v>
      </c>
      <c r="E42" s="4">
        <f t="shared" si="8"/>
        <v>773221184</v>
      </c>
      <c r="F42" s="4">
        <f t="shared" si="8"/>
        <v>1123092047</v>
      </c>
      <c r="G42" s="4">
        <f t="shared" si="8"/>
        <v>458429818</v>
      </c>
      <c r="H42" s="4">
        <f t="shared" si="8"/>
        <v>1234513064</v>
      </c>
      <c r="I42" s="4">
        <f t="shared" si="8"/>
        <v>1611103875</v>
      </c>
    </row>
    <row r="43" spans="1:9" x14ac:dyDescent="0.25">
      <c r="A43" s="16" t="s">
        <v>92</v>
      </c>
      <c r="B43" s="7">
        <f>B42/('1'!B38/10)</f>
        <v>1.0301717095146548</v>
      </c>
      <c r="C43" s="7">
        <f>C42/('1'!C38/10)</f>
        <v>1.5809704002554787</v>
      </c>
      <c r="D43" s="7">
        <f>D42/('1'!D38/10)</f>
        <v>0.45010089177858559</v>
      </c>
      <c r="E43" s="7">
        <f>E42/('1'!E38/10)</f>
        <v>0.9664285107257965</v>
      </c>
      <c r="F43" s="7">
        <f>F42/('1'!F38/10)</f>
        <v>1.4037227598645257</v>
      </c>
      <c r="G43" s="7">
        <f>G42/('1'!G38/10)</f>
        <v>0.57297918816724747</v>
      </c>
      <c r="H43" s="7">
        <f>H42/('1'!H38/10)</f>
        <v>1.3359176745273402</v>
      </c>
      <c r="I43" s="7">
        <f>I42/('1'!I38/10)</f>
        <v>1.743442175604216</v>
      </c>
    </row>
    <row r="44" spans="1:9" x14ac:dyDescent="0.25">
      <c r="A44" s="16" t="s">
        <v>93</v>
      </c>
      <c r="B44" s="4">
        <f>'1'!B38/10</f>
        <v>682081073</v>
      </c>
      <c r="C44" s="4">
        <f>'1'!C38/10</f>
        <v>695722694</v>
      </c>
      <c r="D44" s="4">
        <f>'1'!D38/10</f>
        <v>695722694</v>
      </c>
      <c r="E44" s="4">
        <f>'1'!E38/10</f>
        <v>800081098</v>
      </c>
      <c r="F44" s="4">
        <f>'1'!F38/10</f>
        <v>800081098</v>
      </c>
      <c r="G44" s="4">
        <f>'1'!G38/10</f>
        <v>800081098</v>
      </c>
      <c r="H44" s="4">
        <f>'1'!H38/10</f>
        <v>924093668</v>
      </c>
      <c r="I44" s="4">
        <f>'1'!I38/10</f>
        <v>924093668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xSplit="1" ySplit="5" topLeftCell="H30" activePane="bottomRight" state="frozen"/>
      <selection pane="topRight" activeCell="B1" sqref="B1"/>
      <selection pane="bottomLeft" activeCell="A6" sqref="A6"/>
      <selection pane="bottomRight" activeCell="I4" sqref="I4:I5"/>
    </sheetView>
  </sheetViews>
  <sheetFormatPr defaultRowHeight="15" x14ac:dyDescent="0.25"/>
  <cols>
    <col min="1" max="1" width="50" customWidth="1"/>
    <col min="2" max="2" width="16" bestFit="1" customWidth="1"/>
    <col min="3" max="6" width="14.5703125" bestFit="1" customWidth="1"/>
    <col min="7" max="7" width="15.7109375" customWidth="1"/>
    <col min="8" max="8" width="16.140625" customWidth="1"/>
    <col min="9" max="9" width="14.5703125" bestFit="1" customWidth="1"/>
  </cols>
  <sheetData>
    <row r="1" spans="1:9" x14ac:dyDescent="0.25">
      <c r="A1" s="2" t="s">
        <v>109</v>
      </c>
      <c r="B1" s="10"/>
      <c r="C1" s="10"/>
      <c r="D1" s="10"/>
      <c r="E1" s="10"/>
      <c r="F1" s="10"/>
    </row>
    <row r="2" spans="1:9" x14ac:dyDescent="0.25">
      <c r="A2" s="2" t="s">
        <v>112</v>
      </c>
      <c r="B2" s="10"/>
      <c r="C2" s="10"/>
      <c r="D2" s="10"/>
      <c r="E2" s="10"/>
      <c r="F2" s="10"/>
    </row>
    <row r="3" spans="1:9" x14ac:dyDescent="0.25">
      <c r="A3" t="s">
        <v>70</v>
      </c>
      <c r="B3" s="10"/>
      <c r="C3" s="10"/>
      <c r="D3" s="10"/>
      <c r="E3" s="10"/>
      <c r="F3" s="10"/>
    </row>
    <row r="4" spans="1:9" x14ac:dyDescent="0.25">
      <c r="A4" s="10"/>
      <c r="B4" s="9" t="s">
        <v>68</v>
      </c>
      <c r="C4" s="9" t="s">
        <v>67</v>
      </c>
      <c r="D4" s="9" t="s">
        <v>69</v>
      </c>
      <c r="E4" s="9" t="s">
        <v>68</v>
      </c>
      <c r="F4" s="9" t="s">
        <v>67</v>
      </c>
      <c r="G4" s="17" t="s">
        <v>69</v>
      </c>
      <c r="H4" s="17" t="s">
        <v>68</v>
      </c>
      <c r="I4" s="17" t="s">
        <v>67</v>
      </c>
    </row>
    <row r="5" spans="1:9" ht="15.75" x14ac:dyDescent="0.25">
      <c r="A5" s="10"/>
      <c r="B5" s="11">
        <v>42916</v>
      </c>
      <c r="C5" s="11">
        <v>43008</v>
      </c>
      <c r="D5" s="11">
        <v>43190</v>
      </c>
      <c r="E5" s="11">
        <v>43281</v>
      </c>
      <c r="F5" s="11">
        <v>43373</v>
      </c>
      <c r="G5" s="18">
        <v>43555</v>
      </c>
      <c r="H5" s="18">
        <v>43646</v>
      </c>
      <c r="I5" s="18">
        <v>43738</v>
      </c>
    </row>
    <row r="6" spans="1:9" ht="15.75" x14ac:dyDescent="0.25">
      <c r="A6" s="15" t="s">
        <v>94</v>
      </c>
      <c r="B6" s="11"/>
      <c r="C6" s="11"/>
      <c r="D6" s="11"/>
      <c r="E6" s="11"/>
      <c r="F6" s="11"/>
    </row>
    <row r="7" spans="1:9" ht="15.75" x14ac:dyDescent="0.25">
      <c r="A7" s="13" t="s">
        <v>95</v>
      </c>
      <c r="B7" s="11"/>
      <c r="C7" s="11"/>
      <c r="D7" s="11"/>
      <c r="E7" s="11"/>
      <c r="F7" s="11"/>
    </row>
    <row r="8" spans="1:9" x14ac:dyDescent="0.25">
      <c r="A8" s="1" t="s">
        <v>45</v>
      </c>
      <c r="B8" s="3">
        <v>6800044015</v>
      </c>
      <c r="C8" s="3">
        <v>10261551916</v>
      </c>
      <c r="D8" s="3">
        <v>3958841512</v>
      </c>
      <c r="E8" s="3">
        <v>8472817442</v>
      </c>
      <c r="F8" s="3">
        <v>13120850656</v>
      </c>
      <c r="G8" s="3">
        <v>4772099362</v>
      </c>
      <c r="H8" s="3">
        <v>9768937878</v>
      </c>
      <c r="I8" s="3">
        <v>14894002272</v>
      </c>
    </row>
    <row r="9" spans="1:9" x14ac:dyDescent="0.25">
      <c r="A9" s="1" t="s">
        <v>46</v>
      </c>
      <c r="B9" s="3">
        <v>-4014456917</v>
      </c>
      <c r="C9" s="3">
        <v>-6114372252</v>
      </c>
      <c r="D9" s="3">
        <v>-2406468341</v>
      </c>
      <c r="E9" s="3">
        <v>-5162100587</v>
      </c>
      <c r="F9" s="3">
        <v>-8088544925</v>
      </c>
      <c r="G9" s="3">
        <v>-2978075291</v>
      </c>
      <c r="H9" s="3">
        <v>-6231335089</v>
      </c>
      <c r="I9" s="3">
        <v>-9078145903</v>
      </c>
    </row>
    <row r="10" spans="1:9" x14ac:dyDescent="0.25">
      <c r="A10" s="1" t="s">
        <v>47</v>
      </c>
      <c r="B10" s="3">
        <v>426229391</v>
      </c>
      <c r="C10" s="3">
        <v>629631898</v>
      </c>
      <c r="D10" s="3">
        <v>225556631</v>
      </c>
      <c r="E10" s="3">
        <v>501031478</v>
      </c>
      <c r="F10" s="3">
        <v>746011225</v>
      </c>
      <c r="G10" s="3">
        <v>343965254</v>
      </c>
      <c r="H10" s="3">
        <v>761893085</v>
      </c>
      <c r="I10" s="3">
        <v>1071300639</v>
      </c>
    </row>
    <row r="11" spans="1:9" x14ac:dyDescent="0.25">
      <c r="A11" s="1" t="s">
        <v>48</v>
      </c>
      <c r="B11" s="3">
        <v>-749723533</v>
      </c>
      <c r="C11" s="3">
        <v>-1304839511</v>
      </c>
      <c r="D11" s="3">
        <v>-446881593</v>
      </c>
      <c r="E11" s="3">
        <v>-996919286</v>
      </c>
      <c r="F11" s="3">
        <v>-1605733363</v>
      </c>
      <c r="G11" s="3">
        <v>-535424568</v>
      </c>
      <c r="H11" s="3">
        <v>-1132791177</v>
      </c>
      <c r="I11" s="3">
        <v>-1758165837</v>
      </c>
    </row>
    <row r="12" spans="1:9" x14ac:dyDescent="0.25">
      <c r="A12" s="1" t="s">
        <v>49</v>
      </c>
      <c r="B12" s="3">
        <v>-226116696</v>
      </c>
      <c r="C12" s="3">
        <v>-334206156</v>
      </c>
      <c r="D12" s="3">
        <v>-117925008</v>
      </c>
      <c r="E12" s="3">
        <v>-314882963</v>
      </c>
      <c r="F12" s="3">
        <v>-502626857</v>
      </c>
      <c r="G12" s="3">
        <v>-128658543</v>
      </c>
      <c r="H12" s="3">
        <v>-437145248</v>
      </c>
      <c r="I12" s="3">
        <v>-700314134</v>
      </c>
    </row>
    <row r="13" spans="1:9" x14ac:dyDescent="0.25">
      <c r="A13" s="1" t="s">
        <v>50</v>
      </c>
      <c r="B13" s="3">
        <v>-573004165</v>
      </c>
      <c r="C13" s="3">
        <v>-836937121</v>
      </c>
      <c r="D13" s="3">
        <v>-302060430</v>
      </c>
      <c r="E13" s="3">
        <v>-707912339</v>
      </c>
      <c r="F13" s="3">
        <v>-1208042457</v>
      </c>
      <c r="G13" s="3">
        <v>-512597405</v>
      </c>
      <c r="H13" s="3">
        <v>-817510190</v>
      </c>
      <c r="I13" s="3">
        <v>-1176885696</v>
      </c>
    </row>
    <row r="14" spans="1:9" x14ac:dyDescent="0.25">
      <c r="A14" s="1" t="s">
        <v>51</v>
      </c>
      <c r="B14" s="3">
        <v>285659175</v>
      </c>
      <c r="C14" s="3">
        <v>407129933</v>
      </c>
      <c r="D14" s="3">
        <v>129402638</v>
      </c>
      <c r="E14" s="3">
        <v>344005045</v>
      </c>
      <c r="F14" s="3">
        <v>513206270</v>
      </c>
      <c r="G14" s="3">
        <v>204650987</v>
      </c>
      <c r="H14" s="3">
        <v>464188083</v>
      </c>
      <c r="I14" s="3">
        <v>699259672</v>
      </c>
    </row>
    <row r="15" spans="1:9" x14ac:dyDescent="0.25">
      <c r="A15" s="1" t="s">
        <v>52</v>
      </c>
      <c r="B15" s="3">
        <v>-896347296</v>
      </c>
      <c r="C15" s="3">
        <v>-1362659795</v>
      </c>
      <c r="D15" s="3">
        <v>-527179173</v>
      </c>
      <c r="E15" s="3">
        <v>-1072940345</v>
      </c>
      <c r="F15" s="3">
        <v>-1643307580</v>
      </c>
      <c r="G15" s="3">
        <v>-635173560</v>
      </c>
      <c r="H15" s="3">
        <v>-1226763790</v>
      </c>
      <c r="I15" s="3">
        <v>-1818789456</v>
      </c>
    </row>
    <row r="16" spans="1:9" x14ac:dyDescent="0.25">
      <c r="A16" s="2"/>
      <c r="B16" s="4">
        <f t="shared" ref="B16:I16" si="0">SUM(B8:B15)</f>
        <v>1052283974</v>
      </c>
      <c r="C16" s="4">
        <f t="shared" si="0"/>
        <v>1345298912</v>
      </c>
      <c r="D16" s="4">
        <f t="shared" si="0"/>
        <v>513286236</v>
      </c>
      <c r="E16" s="4">
        <f t="shared" si="0"/>
        <v>1063098445</v>
      </c>
      <c r="F16" s="4">
        <f t="shared" si="0"/>
        <v>1331812969</v>
      </c>
      <c r="G16" s="4">
        <f t="shared" si="0"/>
        <v>530786236</v>
      </c>
      <c r="H16" s="4">
        <f t="shared" si="0"/>
        <v>1149473552</v>
      </c>
      <c r="I16" s="4">
        <f t="shared" si="0"/>
        <v>2132261557</v>
      </c>
    </row>
    <row r="17" spans="1:9" x14ac:dyDescent="0.25">
      <c r="A17" s="2"/>
    </row>
    <row r="18" spans="1:9" x14ac:dyDescent="0.25">
      <c r="A18" s="14" t="s">
        <v>96</v>
      </c>
    </row>
    <row r="19" spans="1:9" x14ac:dyDescent="0.25">
      <c r="A19" t="s">
        <v>53</v>
      </c>
      <c r="B19" s="3">
        <v>-16030262999</v>
      </c>
      <c r="C19" s="3">
        <v>-17366589300</v>
      </c>
      <c r="D19" s="3">
        <v>-2809467512</v>
      </c>
      <c r="E19" s="3">
        <v>-12046667481</v>
      </c>
      <c r="F19" s="3">
        <v>-13925302514</v>
      </c>
      <c r="G19" s="3">
        <v>-3493526352</v>
      </c>
      <c r="H19" s="3">
        <v>-14881931691</v>
      </c>
      <c r="I19" s="3">
        <v>-21225333617</v>
      </c>
    </row>
    <row r="20" spans="1:9" x14ac:dyDescent="0.25">
      <c r="A20" t="s">
        <v>10</v>
      </c>
      <c r="B20" s="3">
        <v>-1002006431</v>
      </c>
      <c r="C20" s="3">
        <v>-1536730897</v>
      </c>
      <c r="D20" s="3">
        <v>-224391370</v>
      </c>
      <c r="E20" s="3">
        <v>-661372060</v>
      </c>
      <c r="F20" s="3">
        <v>-426325851</v>
      </c>
      <c r="G20" s="3">
        <v>-169911789</v>
      </c>
      <c r="H20" s="3">
        <v>-123885899</v>
      </c>
      <c r="I20" s="3">
        <v>-1742150120</v>
      </c>
    </row>
    <row r="21" spans="1:9" x14ac:dyDescent="0.25">
      <c r="A21" t="s">
        <v>54</v>
      </c>
      <c r="B21" s="3">
        <v>5672174335</v>
      </c>
      <c r="C21" s="3">
        <v>7797817819</v>
      </c>
      <c r="D21" s="3">
        <v>-1819092559</v>
      </c>
      <c r="E21" s="3">
        <v>-1044463759</v>
      </c>
      <c r="F21" s="3">
        <v>-1786287901</v>
      </c>
      <c r="G21" s="3">
        <v>-1361000237</v>
      </c>
      <c r="H21" s="3">
        <v>-1868025582</v>
      </c>
      <c r="I21" s="3">
        <v>-180011328</v>
      </c>
    </row>
    <row r="22" spans="1:9" x14ac:dyDescent="0.25">
      <c r="A22" t="s">
        <v>55</v>
      </c>
      <c r="B22" s="3">
        <v>10615559534</v>
      </c>
      <c r="C22" s="3">
        <v>10941429069</v>
      </c>
      <c r="D22" s="3">
        <v>3863347032</v>
      </c>
      <c r="E22" s="3">
        <v>13410102855</v>
      </c>
      <c r="F22" s="3">
        <v>16856123867</v>
      </c>
      <c r="G22" s="3">
        <v>5184964691</v>
      </c>
      <c r="H22" s="3">
        <v>12637176698</v>
      </c>
      <c r="I22" s="3">
        <v>21518853558</v>
      </c>
    </row>
    <row r="23" spans="1:9" x14ac:dyDescent="0.25">
      <c r="A23" t="s">
        <v>18</v>
      </c>
      <c r="B23" s="3">
        <v>969230973</v>
      </c>
      <c r="C23" s="3">
        <v>-940907159</v>
      </c>
      <c r="D23" s="3">
        <v>364157007</v>
      </c>
      <c r="E23" s="3">
        <v>237994737</v>
      </c>
      <c r="F23" s="3">
        <v>455164527</v>
      </c>
      <c r="G23" s="3">
        <v>651903912</v>
      </c>
      <c r="H23" s="3">
        <v>708173618</v>
      </c>
      <c r="I23" s="3">
        <v>1241959567</v>
      </c>
    </row>
    <row r="24" spans="1:9" x14ac:dyDescent="0.25">
      <c r="B24" s="4">
        <f t="shared" ref="B24:I24" si="1">SUM(B19:B23)</f>
        <v>224695412</v>
      </c>
      <c r="C24" s="4">
        <f t="shared" si="1"/>
        <v>-1104980468</v>
      </c>
      <c r="D24" s="4">
        <f t="shared" si="1"/>
        <v>-625447402</v>
      </c>
      <c r="E24" s="4">
        <f t="shared" si="1"/>
        <v>-104405708</v>
      </c>
      <c r="F24" s="4">
        <f t="shared" si="1"/>
        <v>1173372128</v>
      </c>
      <c r="G24" s="4">
        <f t="shared" si="1"/>
        <v>812430225</v>
      </c>
      <c r="H24" s="4">
        <f t="shared" si="1"/>
        <v>-3528492856</v>
      </c>
      <c r="I24" s="4">
        <f t="shared" si="1"/>
        <v>-386681940</v>
      </c>
    </row>
    <row r="25" spans="1:9" x14ac:dyDescent="0.25">
      <c r="A25" s="2"/>
      <c r="B25" s="4">
        <f t="shared" ref="B25:I25" si="2">B16+B24</f>
        <v>1276979386</v>
      </c>
      <c r="C25" s="4">
        <f>C16+C24</f>
        <v>240318444</v>
      </c>
      <c r="D25" s="4">
        <f t="shared" si="2"/>
        <v>-112161166</v>
      </c>
      <c r="E25" s="4">
        <f t="shared" si="2"/>
        <v>958692737</v>
      </c>
      <c r="F25" s="4">
        <f t="shared" si="2"/>
        <v>2505185097</v>
      </c>
      <c r="G25" s="4">
        <f>G16+G24</f>
        <v>1343216461</v>
      </c>
      <c r="H25" s="4">
        <f t="shared" si="2"/>
        <v>-2379019304</v>
      </c>
      <c r="I25" s="4">
        <f t="shared" si="2"/>
        <v>1745579617</v>
      </c>
    </row>
    <row r="26" spans="1:9" x14ac:dyDescent="0.25">
      <c r="A26" s="2"/>
      <c r="B26" s="2"/>
      <c r="C26" s="2"/>
      <c r="D26" s="2"/>
      <c r="E26" s="2"/>
      <c r="F26" s="2"/>
    </row>
    <row r="27" spans="1:9" x14ac:dyDescent="0.25">
      <c r="A27" s="15" t="s">
        <v>97</v>
      </c>
    </row>
    <row r="28" spans="1:9" x14ac:dyDescent="0.25">
      <c r="A28" t="s">
        <v>56</v>
      </c>
      <c r="B28" s="3">
        <v>521409630</v>
      </c>
      <c r="C28" s="3">
        <v>921409630</v>
      </c>
      <c r="D28" s="3">
        <v>20000000</v>
      </c>
      <c r="E28" s="3">
        <v>19847128</v>
      </c>
      <c r="F28" s="3">
        <v>19087149</v>
      </c>
      <c r="G28" s="3">
        <v>-82933727</v>
      </c>
      <c r="H28" s="3">
        <v>-97289572</v>
      </c>
      <c r="I28" s="3">
        <v>-94050337</v>
      </c>
    </row>
    <row r="29" spans="1:9" x14ac:dyDescent="0.25">
      <c r="A29" t="s">
        <v>57</v>
      </c>
      <c r="B29" s="3">
        <v>-89033501</v>
      </c>
      <c r="C29" s="3">
        <v>-133133552</v>
      </c>
      <c r="D29" s="3">
        <v>-94314712</v>
      </c>
      <c r="E29" s="3">
        <v>-94889530</v>
      </c>
      <c r="F29" s="3">
        <v>-177508626</v>
      </c>
      <c r="G29" s="3">
        <v>-102389181</v>
      </c>
      <c r="H29" s="3">
        <v>-123364283</v>
      </c>
      <c r="I29" s="3">
        <v>-211856820</v>
      </c>
    </row>
    <row r="30" spans="1:9" x14ac:dyDescent="0.25">
      <c r="A30" s="2"/>
      <c r="B30" s="4">
        <f t="shared" ref="B30:I30" si="3">SUM(B28:B29)</f>
        <v>432376129</v>
      </c>
      <c r="C30" s="4">
        <f t="shared" si="3"/>
        <v>788276078</v>
      </c>
      <c r="D30" s="4">
        <f t="shared" si="3"/>
        <v>-74314712</v>
      </c>
      <c r="E30" s="4">
        <f t="shared" si="3"/>
        <v>-75042402</v>
      </c>
      <c r="F30" s="4">
        <f t="shared" si="3"/>
        <v>-158421477</v>
      </c>
      <c r="G30" s="4">
        <f t="shared" si="3"/>
        <v>-185322908</v>
      </c>
      <c r="H30" s="4">
        <f t="shared" si="3"/>
        <v>-220653855</v>
      </c>
      <c r="I30" s="4">
        <f t="shared" si="3"/>
        <v>-305907157</v>
      </c>
    </row>
    <row r="32" spans="1:9" x14ac:dyDescent="0.25">
      <c r="A32" s="15" t="s">
        <v>98</v>
      </c>
    </row>
    <row r="33" spans="1:10" x14ac:dyDescent="0.25">
      <c r="A33" t="s">
        <v>58</v>
      </c>
      <c r="B33" s="3"/>
      <c r="C33" s="3">
        <v>-682081073</v>
      </c>
      <c r="D33" s="3">
        <v>0</v>
      </c>
      <c r="E33" s="3">
        <v>0</v>
      </c>
      <c r="F33" s="3"/>
    </row>
    <row r="34" spans="1:10" x14ac:dyDescent="0.25">
      <c r="A34" t="s">
        <v>59</v>
      </c>
      <c r="B34" s="3"/>
      <c r="C34" s="3"/>
      <c r="D34" s="3">
        <v>0</v>
      </c>
      <c r="E34" s="3">
        <v>0</v>
      </c>
      <c r="F34" s="3">
        <v>0</v>
      </c>
    </row>
    <row r="35" spans="1:10" x14ac:dyDescent="0.25">
      <c r="A35" t="s">
        <v>60</v>
      </c>
      <c r="B35" s="3"/>
      <c r="C35" s="3">
        <v>200000000</v>
      </c>
      <c r="D35" s="3"/>
      <c r="E35" s="3">
        <v>1250000000</v>
      </c>
      <c r="F35" s="3">
        <v>1250000000</v>
      </c>
      <c r="H35" s="3">
        <v>-1000000000</v>
      </c>
      <c r="I35" s="3">
        <v>-1000000000</v>
      </c>
    </row>
    <row r="36" spans="1:10" x14ac:dyDescent="0.25">
      <c r="A36" s="2"/>
      <c r="B36" s="4">
        <f t="shared" ref="B36:I36" si="4">SUM(B33:B35)</f>
        <v>0</v>
      </c>
      <c r="C36" s="4">
        <f t="shared" si="4"/>
        <v>-482081073</v>
      </c>
      <c r="D36" s="4">
        <f t="shared" si="4"/>
        <v>0</v>
      </c>
      <c r="E36" s="4">
        <f t="shared" si="4"/>
        <v>1250000000</v>
      </c>
      <c r="F36" s="4">
        <f t="shared" si="4"/>
        <v>1250000000</v>
      </c>
      <c r="G36" s="4">
        <f t="shared" si="4"/>
        <v>0</v>
      </c>
      <c r="H36" s="4">
        <f t="shared" si="4"/>
        <v>-1000000000</v>
      </c>
      <c r="I36" s="4">
        <f t="shared" si="4"/>
        <v>-1000000000</v>
      </c>
    </row>
    <row r="37" spans="1:10" x14ac:dyDescent="0.25">
      <c r="A37" s="15" t="s">
        <v>99</v>
      </c>
      <c r="B37" s="4">
        <f t="shared" ref="B37:I37" si="5">B25+B30+B36</f>
        <v>1709355515</v>
      </c>
      <c r="C37" s="4">
        <f t="shared" si="5"/>
        <v>546513449</v>
      </c>
      <c r="D37" s="4">
        <f t="shared" si="5"/>
        <v>-186475878</v>
      </c>
      <c r="E37" s="4">
        <f t="shared" si="5"/>
        <v>2133650335</v>
      </c>
      <c r="F37" s="4">
        <f t="shared" si="5"/>
        <v>3596763620</v>
      </c>
      <c r="G37" s="4">
        <f t="shared" si="5"/>
        <v>1157893553</v>
      </c>
      <c r="H37" s="4">
        <f t="shared" si="5"/>
        <v>-3599673159</v>
      </c>
      <c r="I37" s="4">
        <f t="shared" si="5"/>
        <v>439672460</v>
      </c>
    </row>
    <row r="38" spans="1:10" x14ac:dyDescent="0.25">
      <c r="A38" s="16" t="s">
        <v>61</v>
      </c>
      <c r="B38" s="3">
        <v>404437776</v>
      </c>
      <c r="C38" s="3">
        <v>676220170</v>
      </c>
      <c r="D38" s="3">
        <v>227895574</v>
      </c>
      <c r="E38" s="3">
        <v>450451757</v>
      </c>
      <c r="F38" s="3">
        <v>750166330</v>
      </c>
      <c r="G38" s="3">
        <v>345095395</v>
      </c>
      <c r="H38" s="3">
        <v>784655214</v>
      </c>
      <c r="I38" s="3">
        <v>1050615349</v>
      </c>
    </row>
    <row r="39" spans="1:10" x14ac:dyDescent="0.25">
      <c r="A39" s="16" t="s">
        <v>100</v>
      </c>
      <c r="B39" s="3">
        <v>27269020797</v>
      </c>
      <c r="C39" s="3">
        <v>27269020797</v>
      </c>
      <c r="D39" s="3">
        <v>29240366557</v>
      </c>
      <c r="E39" s="3">
        <v>29240366557</v>
      </c>
      <c r="F39" s="3">
        <v>29240366557</v>
      </c>
      <c r="G39" s="3">
        <v>40145782693</v>
      </c>
      <c r="H39" s="3">
        <v>40145782693</v>
      </c>
      <c r="I39" s="3">
        <v>40145782693</v>
      </c>
    </row>
    <row r="40" spans="1:10" x14ac:dyDescent="0.25">
      <c r="A40" s="15" t="s">
        <v>101</v>
      </c>
      <c r="B40" s="4">
        <f t="shared" ref="B40:I40" si="6">B37+B38+B39</f>
        <v>29382814088</v>
      </c>
      <c r="C40" s="4">
        <f t="shared" si="6"/>
        <v>28491754416</v>
      </c>
      <c r="D40" s="4">
        <f t="shared" si="6"/>
        <v>29281786253</v>
      </c>
      <c r="E40" s="4">
        <f t="shared" si="6"/>
        <v>31824468649</v>
      </c>
      <c r="F40" s="4">
        <f t="shared" si="6"/>
        <v>33587296507</v>
      </c>
      <c r="G40" s="4">
        <f t="shared" si="6"/>
        <v>41648771641</v>
      </c>
      <c r="H40" s="4">
        <f t="shared" si="6"/>
        <v>37330764748</v>
      </c>
      <c r="I40" s="4">
        <f t="shared" si="6"/>
        <v>41636070502</v>
      </c>
    </row>
    <row r="41" spans="1:10" x14ac:dyDescent="0.25">
      <c r="A41" s="16" t="s">
        <v>102</v>
      </c>
      <c r="B41" s="7">
        <f>B25/('1'!B38/10)</f>
        <v>1.8721812355581959</v>
      </c>
      <c r="C41" s="7">
        <f>C25/('1'!C38/10)</f>
        <v>0.3454227468394182</v>
      </c>
      <c r="D41" s="7">
        <f>D25/('1'!D38/10)</f>
        <v>-0.16121533330347279</v>
      </c>
      <c r="E41" s="7">
        <f>E25/('1'!E38/10)</f>
        <v>1.1982444522142679</v>
      </c>
      <c r="F41" s="7">
        <f>F25/('1'!F38/10)</f>
        <v>3.1311639573317356</v>
      </c>
      <c r="G41" s="7">
        <f>G25/('1'!G38/10)</f>
        <v>1.6788503869891449</v>
      </c>
      <c r="H41" s="7">
        <f>H25/('1'!H38/10)</f>
        <v>-2.5744352400432202</v>
      </c>
      <c r="I41" s="7">
        <f>I25/('1'!I38/10)</f>
        <v>1.8889639410449894</v>
      </c>
      <c r="J41" s="7"/>
    </row>
    <row r="42" spans="1:10" x14ac:dyDescent="0.25">
      <c r="A42" s="15" t="s">
        <v>103</v>
      </c>
      <c r="B42" s="4">
        <f>'1'!B38/10</f>
        <v>682081073</v>
      </c>
      <c r="C42" s="4">
        <f>'1'!C38/10</f>
        <v>695722694</v>
      </c>
      <c r="D42" s="4">
        <f>'1'!D38/10</f>
        <v>695722694</v>
      </c>
      <c r="E42" s="4">
        <f>'1'!E38/10</f>
        <v>800081098</v>
      </c>
      <c r="F42" s="4">
        <f>'1'!F38/10</f>
        <v>800081098</v>
      </c>
      <c r="G42" s="4">
        <f>'1'!G38/10</f>
        <v>800081098</v>
      </c>
      <c r="H42" s="4">
        <f>'1'!H38/10</f>
        <v>924093668</v>
      </c>
      <c r="I42" s="4">
        <f>'1'!I38/10</f>
        <v>924093668</v>
      </c>
      <c r="J42" s="4">
        <f>'1'!J38/10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2" t="s">
        <v>109</v>
      </c>
      <c r="B1" s="10"/>
      <c r="C1" s="10"/>
      <c r="D1" s="10"/>
      <c r="E1" s="10"/>
      <c r="F1" s="10"/>
    </row>
    <row r="2" spans="1:6" x14ac:dyDescent="0.25">
      <c r="A2" s="2" t="s">
        <v>63</v>
      </c>
      <c r="B2" s="10"/>
      <c r="C2" s="10"/>
      <c r="D2" s="10"/>
      <c r="E2" s="10"/>
      <c r="F2" s="10"/>
    </row>
    <row r="3" spans="1:6" x14ac:dyDescent="0.25">
      <c r="A3" t="s">
        <v>70</v>
      </c>
      <c r="B3" s="10"/>
      <c r="C3" s="10"/>
      <c r="D3" s="10"/>
      <c r="E3" s="10"/>
      <c r="F3" s="10"/>
    </row>
    <row r="4" spans="1:6" x14ac:dyDescent="0.25">
      <c r="A4" s="10"/>
      <c r="B4" s="9" t="s">
        <v>68</v>
      </c>
      <c r="C4" s="9" t="s">
        <v>67</v>
      </c>
      <c r="D4" s="9" t="s">
        <v>69</v>
      </c>
      <c r="E4" s="9" t="s">
        <v>68</v>
      </c>
      <c r="F4" s="9" t="s">
        <v>67</v>
      </c>
    </row>
    <row r="5" spans="1:6" ht="15.75" x14ac:dyDescent="0.25">
      <c r="A5" s="10"/>
      <c r="B5" s="11">
        <v>42916</v>
      </c>
      <c r="C5" s="11">
        <v>43008</v>
      </c>
      <c r="D5" s="11">
        <v>43190</v>
      </c>
      <c r="E5" s="11">
        <v>43281</v>
      </c>
      <c r="F5" s="11">
        <v>43373</v>
      </c>
    </row>
    <row r="6" spans="1:6" x14ac:dyDescent="0.25">
      <c r="A6" t="s">
        <v>104</v>
      </c>
      <c r="B6" s="8">
        <f>'2'!B7/'2'!B8</f>
        <v>0.3203621783431842</v>
      </c>
      <c r="C6" s="8">
        <f>'2'!C7/'2'!C8</f>
        <v>0.31794785309611751</v>
      </c>
      <c r="D6" s="8">
        <f>'2'!D7/'2'!D8</f>
        <v>0.31084745505158745</v>
      </c>
      <c r="E6" s="8">
        <f>'2'!E7/'2'!E8</f>
        <v>0.32405662209412089</v>
      </c>
      <c r="F6" s="8">
        <f>'2'!F7/'2'!F8</f>
        <v>0.32122341958308226</v>
      </c>
    </row>
    <row r="7" spans="1:6" x14ac:dyDescent="0.25">
      <c r="A7" t="s">
        <v>64</v>
      </c>
      <c r="B7" s="8">
        <f>'2'!B29/'2'!B15</f>
        <v>0.49715043852125718</v>
      </c>
      <c r="C7" s="8">
        <f>'2'!C29/'2'!C15</f>
        <v>0.4658461127665412</v>
      </c>
      <c r="D7" s="8">
        <f>'2'!D29/'2'!D15</f>
        <v>0.46044047687358602</v>
      </c>
      <c r="E7" s="8">
        <f>'2'!E29/'2'!E15</f>
        <v>0.4610222114703193</v>
      </c>
      <c r="F7" s="8">
        <f>'2'!F29/'2'!F15</f>
        <v>0.44604587969462367</v>
      </c>
    </row>
    <row r="8" spans="1:6" x14ac:dyDescent="0.25">
      <c r="A8" t="s">
        <v>65</v>
      </c>
      <c r="B8" s="8">
        <f>'2'!B42/'2'!B15</f>
        <v>0.17983069848754524</v>
      </c>
      <c r="C8" s="8">
        <f>'2'!C42/'2'!C15</f>
        <v>0.18752015311844647</v>
      </c>
      <c r="D8" s="8">
        <f>'2'!D42/'2'!D15</f>
        <v>0.14665665818676357</v>
      </c>
      <c r="E8" s="8">
        <f>'2'!E42/'2'!E15</f>
        <v>0.16790431080012211</v>
      </c>
      <c r="F8" s="8">
        <f>'2'!F42/'2'!F15</f>
        <v>0.15953414290699455</v>
      </c>
    </row>
    <row r="9" spans="1:6" x14ac:dyDescent="0.25">
      <c r="A9" t="s">
        <v>105</v>
      </c>
      <c r="B9" s="8">
        <f>'2'!B42/'1'!B24</f>
        <v>4.0367772909862525E-3</v>
      </c>
      <c r="C9" s="8">
        <f>'2'!C42/'1'!C24</f>
        <v>6.2945170954598903E-3</v>
      </c>
      <c r="D9" s="8">
        <f>'2'!D42/'1'!D24</f>
        <v>1.694345496256786E-3</v>
      </c>
      <c r="E9" s="8">
        <f>'2'!E42/'1'!E24</f>
        <v>3.9208708209911994E-3</v>
      </c>
      <c r="F9" s="8">
        <f>'2'!F42/'1'!F24</f>
        <v>5.5929946044602843E-3</v>
      </c>
    </row>
    <row r="10" spans="1:6" x14ac:dyDescent="0.25">
      <c r="A10" t="s">
        <v>106</v>
      </c>
      <c r="B10" s="8">
        <f>'2'!B42/'1'!B43</f>
        <v>5.6010978203182377E-2</v>
      </c>
      <c r="C10" s="8">
        <f>'2'!C42/'1'!C43</f>
        <v>8.9695479015216781E-2</v>
      </c>
      <c r="D10" s="8">
        <f>'2'!D42/'1'!D43</f>
        <v>2.3308376335900945E-2</v>
      </c>
      <c r="E10" s="8">
        <f>'2'!E42/'1'!E43</f>
        <v>5.5464423408414849E-2</v>
      </c>
      <c r="F10" s="8">
        <f>'2'!F42/'1'!F43</f>
        <v>7.8567280828325273E-2</v>
      </c>
    </row>
    <row r="11" spans="1:6" x14ac:dyDescent="0.25">
      <c r="A11" t="s">
        <v>66</v>
      </c>
      <c r="B11" s="8">
        <v>0.113</v>
      </c>
      <c r="C11" s="8">
        <v>9.2100000000000001E-2</v>
      </c>
      <c r="D11" s="8">
        <v>9.01E-2</v>
      </c>
      <c r="E11" s="8">
        <v>0.12379999999999999</v>
      </c>
      <c r="F11" s="8">
        <v>0.1212</v>
      </c>
    </row>
    <row r="12" spans="1:6" x14ac:dyDescent="0.25">
      <c r="A12" t="s">
        <v>107</v>
      </c>
      <c r="B12" s="8">
        <v>5.7200000000000001E-2</v>
      </c>
      <c r="C12" s="8">
        <v>9.0300000000000005E-2</v>
      </c>
      <c r="D12" s="8">
        <v>6.6400000000000001E-2</v>
      </c>
      <c r="E12" s="8">
        <v>5.1700000000000003E-2</v>
      </c>
      <c r="F12" s="8">
        <v>4.6899999999999997E-2</v>
      </c>
    </row>
    <row r="13" spans="1:6" x14ac:dyDescent="0.25">
      <c r="A13" t="s">
        <v>108</v>
      </c>
      <c r="B13" s="8">
        <v>0.71060000000000001</v>
      </c>
      <c r="C13" s="8">
        <v>0.77139999999999997</v>
      </c>
      <c r="D13" s="8">
        <v>0.83919999999999995</v>
      </c>
      <c r="E13" s="8">
        <v>0.90620000000000001</v>
      </c>
      <c r="F13" s="8">
        <v>0.9214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2018-10-02T05:41:04Z</dcterms:created>
  <dcterms:modified xsi:type="dcterms:W3CDTF">2020-04-12T14:34:11Z</dcterms:modified>
</cp:coreProperties>
</file>