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tabRatio="591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3" l="1"/>
  <c r="I49" i="3"/>
  <c r="I48" i="3"/>
  <c r="I46" i="3"/>
  <c r="I45" i="3"/>
  <c r="I36" i="3"/>
  <c r="I31" i="3"/>
  <c r="I30" i="3"/>
  <c r="H31" i="3"/>
  <c r="I18" i="3"/>
  <c r="I49" i="2"/>
  <c r="I45" i="2"/>
  <c r="I38" i="2"/>
  <c r="I27" i="2"/>
  <c r="I7" i="2"/>
  <c r="I14" i="2" s="1"/>
  <c r="I57" i="1"/>
  <c r="I56" i="1"/>
  <c r="I51" i="1"/>
  <c r="I53" i="1" s="1"/>
  <c r="I35" i="1"/>
  <c r="I42" i="1" s="1"/>
  <c r="I20" i="1"/>
  <c r="I16" i="1"/>
  <c r="I11" i="1"/>
  <c r="I7" i="1"/>
  <c r="I28" i="2" l="1"/>
  <c r="I41" i="2" s="1"/>
  <c r="I47" i="2" s="1"/>
  <c r="I48" i="2" s="1"/>
  <c r="I54" i="1"/>
  <c r="I28" i="1"/>
  <c r="H35" i="1"/>
  <c r="H42" i="1" s="1"/>
  <c r="G42" i="1"/>
  <c r="H20" i="1"/>
  <c r="G50" i="3"/>
  <c r="H50" i="3"/>
  <c r="G45" i="3"/>
  <c r="H45" i="3"/>
  <c r="G36" i="3"/>
  <c r="H36" i="3"/>
  <c r="G30" i="3"/>
  <c r="G31" i="3" s="1"/>
  <c r="H30" i="3"/>
  <c r="G18" i="3"/>
  <c r="H18" i="3"/>
  <c r="E45" i="2"/>
  <c r="C45" i="2"/>
  <c r="D45" i="2"/>
  <c r="F45" i="2"/>
  <c r="G45" i="2"/>
  <c r="H45" i="2"/>
  <c r="B45" i="2"/>
  <c r="F27" i="2"/>
  <c r="F28" i="2" s="1"/>
  <c r="D14" i="2"/>
  <c r="E14" i="2"/>
  <c r="F14" i="2"/>
  <c r="G14" i="2"/>
  <c r="C7" i="2"/>
  <c r="C14" i="2"/>
  <c r="F7" i="2"/>
  <c r="G49" i="2"/>
  <c r="H49" i="2"/>
  <c r="G38" i="2"/>
  <c r="H38" i="2"/>
  <c r="G27" i="2"/>
  <c r="H27" i="2"/>
  <c r="G7" i="2"/>
  <c r="H7" i="2"/>
  <c r="H14" i="2" s="1"/>
  <c r="G57" i="1"/>
  <c r="G56" i="1" s="1"/>
  <c r="H57" i="1"/>
  <c r="H56" i="1" s="1"/>
  <c r="G51" i="1"/>
  <c r="G53" i="1" s="1"/>
  <c r="H51" i="1"/>
  <c r="H53" i="1" s="1"/>
  <c r="G35" i="1"/>
  <c r="G20" i="1"/>
  <c r="G16" i="1"/>
  <c r="H16" i="1"/>
  <c r="G11" i="1"/>
  <c r="H11" i="1"/>
  <c r="H46" i="3" l="1"/>
  <c r="H48" i="3" s="1"/>
  <c r="H28" i="2"/>
  <c r="H41" i="2" s="1"/>
  <c r="H47" i="2" s="1"/>
  <c r="H48" i="2" s="1"/>
  <c r="H54" i="1"/>
  <c r="G49" i="3"/>
  <c r="G46" i="3"/>
  <c r="G48" i="3" s="1"/>
  <c r="G28" i="2"/>
  <c r="G41" i="2" s="1"/>
  <c r="G47" i="2" s="1"/>
  <c r="G48" i="2" s="1"/>
  <c r="G54" i="1"/>
  <c r="G7" i="1"/>
  <c r="G28" i="1" s="1"/>
  <c r="H7" i="1"/>
  <c r="H28" i="1" s="1"/>
  <c r="H49" i="3" l="1"/>
  <c r="C50" i="3"/>
  <c r="D50" i="3"/>
  <c r="E50" i="3"/>
  <c r="F50" i="3"/>
  <c r="B50" i="3"/>
  <c r="C49" i="2"/>
  <c r="D49" i="2"/>
  <c r="E49" i="2"/>
  <c r="F49" i="2"/>
  <c r="B49" i="2"/>
  <c r="C45" i="3" l="1"/>
  <c r="C18" i="3"/>
  <c r="B18" i="3" l="1"/>
  <c r="D18" i="3"/>
  <c r="E18" i="3"/>
  <c r="B30" i="3"/>
  <c r="C30" i="3"/>
  <c r="D30" i="3"/>
  <c r="E30" i="3"/>
  <c r="B36" i="3"/>
  <c r="C36" i="3"/>
  <c r="D36" i="3"/>
  <c r="E36" i="3"/>
  <c r="B45" i="3"/>
  <c r="D45" i="3"/>
  <c r="E45" i="3"/>
  <c r="D31" i="3" l="1"/>
  <c r="D46" i="3" s="1"/>
  <c r="D48" i="3" s="1"/>
  <c r="E31" i="3"/>
  <c r="E46" i="3" s="1"/>
  <c r="E48" i="3" s="1"/>
  <c r="C31" i="3"/>
  <c r="B31" i="3"/>
  <c r="B46" i="3" l="1"/>
  <c r="B48" i="3" s="1"/>
  <c r="C46" i="3"/>
  <c r="C48" i="3" s="1"/>
  <c r="B35" i="1"/>
  <c r="B42" i="1" s="1"/>
  <c r="C35" i="1"/>
  <c r="C42" i="1" s="1"/>
  <c r="D56" i="1"/>
  <c r="F51" i="1" l="1"/>
  <c r="F53" i="1" s="1"/>
  <c r="C51" i="1"/>
  <c r="C53" i="1" s="1"/>
  <c r="C54" i="1" s="1"/>
  <c r="D51" i="1"/>
  <c r="D53" i="1" s="1"/>
  <c r="E51" i="1"/>
  <c r="E53" i="1" s="1"/>
  <c r="B51" i="1"/>
  <c r="B53" i="1" s="1"/>
  <c r="B54" i="1" s="1"/>
  <c r="C57" i="1" l="1"/>
  <c r="C49" i="3" s="1"/>
  <c r="D57" i="1"/>
  <c r="D49" i="3" s="1"/>
  <c r="E57" i="1"/>
  <c r="F57" i="1"/>
  <c r="B57" i="1"/>
  <c r="F56" i="1" l="1"/>
  <c r="E49" i="3"/>
  <c r="E56" i="1"/>
  <c r="B56" i="1"/>
  <c r="B49" i="3"/>
  <c r="C56" i="1"/>
  <c r="F45" i="3"/>
  <c r="F36" i="3"/>
  <c r="F30" i="3"/>
  <c r="F18" i="3"/>
  <c r="C38" i="2"/>
  <c r="D38" i="2"/>
  <c r="E38" i="2"/>
  <c r="F38" i="2"/>
  <c r="B38" i="2"/>
  <c r="C27" i="2"/>
  <c r="D27" i="2"/>
  <c r="E27" i="2"/>
  <c r="B27" i="2"/>
  <c r="C6" i="4"/>
  <c r="D7" i="2"/>
  <c r="D6" i="4" s="1"/>
  <c r="E7" i="2"/>
  <c r="E6" i="4" s="1"/>
  <c r="F6" i="4"/>
  <c r="B7" i="2"/>
  <c r="B6" i="4" s="1"/>
  <c r="F31" i="3" l="1"/>
  <c r="B14" i="2"/>
  <c r="B28" i="2" s="1"/>
  <c r="B41" i="2" s="1"/>
  <c r="B47" i="2" s="1"/>
  <c r="C28" i="2"/>
  <c r="D28" i="2"/>
  <c r="D41" i="2" s="1"/>
  <c r="D47" i="2" s="1"/>
  <c r="E28" i="2"/>
  <c r="E41" i="2" s="1"/>
  <c r="E47" i="2" s="1"/>
  <c r="E48" i="2" s="1"/>
  <c r="F7" i="4"/>
  <c r="D35" i="1"/>
  <c r="D42" i="1" s="1"/>
  <c r="D54" i="1" s="1"/>
  <c r="E35" i="1"/>
  <c r="E42" i="1" s="1"/>
  <c r="E54" i="1" s="1"/>
  <c r="F35" i="1"/>
  <c r="F42" i="1" s="1"/>
  <c r="F54" i="1" s="1"/>
  <c r="F20" i="1"/>
  <c r="E20" i="1"/>
  <c r="D20" i="1"/>
  <c r="C20" i="1"/>
  <c r="B20" i="1"/>
  <c r="F16" i="1"/>
  <c r="E16" i="1"/>
  <c r="D16" i="1"/>
  <c r="C16" i="1"/>
  <c r="B16" i="1"/>
  <c r="F11" i="1"/>
  <c r="E11" i="1"/>
  <c r="D11" i="1"/>
  <c r="C11" i="1"/>
  <c r="B11" i="1"/>
  <c r="C7" i="1"/>
  <c r="D7" i="1"/>
  <c r="E7" i="1"/>
  <c r="F7" i="1"/>
  <c r="B7" i="1"/>
  <c r="F46" i="3" l="1"/>
  <c r="F48" i="3" s="1"/>
  <c r="F49" i="3"/>
  <c r="B7" i="4"/>
  <c r="B48" i="2"/>
  <c r="C7" i="4"/>
  <c r="C41" i="2"/>
  <c r="C47" i="2" s="1"/>
  <c r="C10" i="4" s="1"/>
  <c r="D7" i="4"/>
  <c r="E7" i="4"/>
  <c r="F41" i="2"/>
  <c r="E8" i="4"/>
  <c r="E10" i="4"/>
  <c r="D8" i="4"/>
  <c r="D10" i="4"/>
  <c r="D48" i="2"/>
  <c r="C13" i="4"/>
  <c r="F28" i="1"/>
  <c r="B13" i="4"/>
  <c r="B28" i="1"/>
  <c r="C28" i="1"/>
  <c r="D13" i="4"/>
  <c r="D28" i="1"/>
  <c r="D9" i="4" s="1"/>
  <c r="E13" i="4"/>
  <c r="E28" i="1"/>
  <c r="E9" i="4" s="1"/>
  <c r="F13" i="4"/>
  <c r="F47" i="2" l="1"/>
  <c r="F8" i="4" s="1"/>
  <c r="B9" i="4"/>
  <c r="B10" i="4"/>
  <c r="B8" i="4"/>
  <c r="C48" i="2"/>
  <c r="C8" i="4"/>
  <c r="C9" i="4"/>
  <c r="F10" i="4" l="1"/>
  <c r="F48" i="2"/>
  <c r="F9" i="4"/>
</calcChain>
</file>

<file path=xl/sharedStrings.xml><?xml version="1.0" encoding="utf-8"?>
<sst xmlns="http://schemas.openxmlformats.org/spreadsheetml/2006/main" count="162" uniqueCount="129">
  <si>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</si>
  <si>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</si>
  <si>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</si>
  <si>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</si>
  <si>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</si>
  <si>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</si>
  <si>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</si>
  <si>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</si>
  <si>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</si>
  <si>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</si>
  <si>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</si>
  <si>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Other assets</t>
  </si>
  <si>
    <t>Liabilities</t>
  </si>
  <si>
    <t>Subordinated bond</t>
  </si>
  <si>
    <t>Deposits and other accounts</t>
  </si>
  <si>
    <t>Bills payable</t>
  </si>
  <si>
    <t>Other deposits</t>
  </si>
  <si>
    <t>Other liabilities</t>
  </si>
  <si>
    <t>Paid up capital</t>
  </si>
  <si>
    <t>Statutory reserve</t>
  </si>
  <si>
    <t>Foreign currency translation reserve</t>
  </si>
  <si>
    <t>Non-controlling interest</t>
  </si>
  <si>
    <t>Interest paid/profit shared on deposits and borrowings etc.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</si>
  <si>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</si>
  <si>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</si>
  <si>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</si>
  <si>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</si>
  <si>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</si>
  <si>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</si>
  <si>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</si>
  <si>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</si>
  <si>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</si>
  <si>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</si>
  <si>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</si>
  <si>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</si>
  <si>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</si>
  <si>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</si>
  <si>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diminution in value of investments</t>
  </si>
  <si>
    <t>Current</t>
  </si>
  <si>
    <t>Deferred</t>
  </si>
  <si>
    <t>Earnings per share (par value Taka 10)</t>
  </si>
  <si>
    <t>Interest receipts in cash</t>
  </si>
  <si>
    <t>Interest payments</t>
  </si>
  <si>
    <t>Dividend receipts</t>
  </si>
  <si>
    <t>Fees and commission receipts in cash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</si>
  <si>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</si>
  <si>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</si>
  <si>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</si>
  <si>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</si>
  <si>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</si>
  <si>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</si>
  <si>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</si>
  <si>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Deposits from customers</t>
  </si>
  <si>
    <t>Proceeds from sale of securities</t>
  </si>
  <si>
    <t>Statutory Deposits</t>
  </si>
  <si>
    <t>Net Investment in trading securities</t>
  </si>
  <si>
    <t>Loan &amp; advance to customers</t>
  </si>
  <si>
    <t>Other liabilities account of customers</t>
  </si>
  <si>
    <t>Dividend paid in cash</t>
  </si>
  <si>
    <t>Term deposits</t>
  </si>
  <si>
    <t>Current and other accounts</t>
  </si>
  <si>
    <t>Retained earnings (general reserve)</t>
  </si>
  <si>
    <t>Other reserves</t>
  </si>
  <si>
    <t>Profit and loss account surplus</t>
  </si>
  <si>
    <t>Savings deposits</t>
  </si>
  <si>
    <t>Interest income</t>
  </si>
  <si>
    <t>Provision for classified loans and advances</t>
  </si>
  <si>
    <t>Provision for unclassified loans and advances</t>
  </si>
  <si>
    <t>Provision for impairment clients' margin loan</t>
  </si>
  <si>
    <t>Provision for bad debt offsetting</t>
  </si>
  <si>
    <t>Provision for exposure of off-balance sheet items</t>
  </si>
  <si>
    <t>Provision for other assets</t>
  </si>
  <si>
    <t>Loss on disposal of subsidiary</t>
  </si>
  <si>
    <t>Foreign currency translation gain</t>
  </si>
  <si>
    <t>Deposits to/from other banks</t>
  </si>
  <si>
    <t>Purchase/Sale of property, plant &amp; equipment</t>
  </si>
  <si>
    <t>Payment for redemption of loan capital and debt security</t>
  </si>
  <si>
    <t>Receipts from issue of Subordinated boan</t>
  </si>
  <si>
    <t>Issue of Share Capital</t>
  </si>
  <si>
    <t>FC translation reserve</t>
  </si>
  <si>
    <t>Investment in Subsidiary Company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</si>
  <si>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</si>
  <si>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</si>
  <si>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</si>
  <si>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</si>
  <si>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</si>
  <si>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</si>
  <si>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</si>
  <si>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Effects of excange rate changes on cash and cash equivalents</t>
  </si>
  <si>
    <t>-</t>
  </si>
  <si>
    <t>As at Quarter end</t>
  </si>
  <si>
    <t>Pubali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</si>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</sst>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164" fontId="0" fillId="0" borderId="0" xfId="1" applyNumberFormat="1" applyFont="1"/>
    <xf numFmtId="164" fontId="1" fillId="0" borderId="0" xfId="1" applyNumberFormat="1" applyFont="1"/>
    <xf numFmtId="3" fontId="0" fillId="0" borderId="0" xfId="0" applyNumberFormat="1" applyFont="1"/>
    <xf numFmtId="164" fontId="0" fillId="0" borderId="0" xfId="0" applyNumberFormat="1"/>
    <xf numFmtId="43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2" fontId="4" fillId="0" borderId="0" xfId="0" applyNumberFormat="1" applyFont="1"/>
    <xf numFmtId="43" fontId="1" fillId="0" borderId="0" xfId="1" applyNumberFormat="1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xSplit="1" ySplit="5" topLeftCell="H48" activePane="bottomRight" state="frozen"/>
      <selection pane="topRight" activeCell="B1" sqref="B1"/>
      <selection pane="bottomLeft" activeCell="A6" sqref="A6"/>
      <selection pane="bottomRight" activeCell="I53" sqref="I53"/>
    </sheetView>
  </sheetViews>
  <sheetFormatPr defaultRowHeight="15" x14ac:dyDescent="0.25"/>
  <cols>
    <col min="1" max="1" width="38.5703125" customWidth="1"/>
    <col min="2" max="3" width="19" bestFit="1" customWidth="1"/>
    <col min="4" max="5" width="19.140625" bestFit="1" customWidth="1"/>
    <col min="6" max="6" width="18" bestFit="1" customWidth="1"/>
    <col min="7" max="7" width="19.7109375" customWidth="1"/>
    <col min="8" max="8" width="16" customWidth="1"/>
    <col min="9" max="9" width="17.5703125" bestFit="1" customWidth="1"/>
  </cols>
  <sheetData>
    <row r="1" spans="1:12" x14ac:dyDescent="0.25">
      <c r="A1" s="2" t="s">
        <v>91</v>
      </c>
    </row>
    <row r="2" spans="1:12" x14ac:dyDescent="0.25">
      <c r="A2" s="2" t="s">
        <v>126</v>
      </c>
    </row>
    <row r="3" spans="1:12" x14ac:dyDescent="0.25">
      <c r="A3" t="s">
        <v>90</v>
      </c>
    </row>
    <row r="4" spans="1:12" x14ac:dyDescent="0.25">
      <c r="B4" s="16" t="s">
        <v>86</v>
      </c>
      <c r="C4" s="16" t="s">
        <v>85</v>
      </c>
      <c r="D4" s="16" t="s">
        <v>87</v>
      </c>
      <c r="E4" s="16" t="s">
        <v>86</v>
      </c>
      <c r="F4" s="16" t="s">
        <v>85</v>
      </c>
      <c r="G4" s="23" t="s">
        <v>87</v>
      </c>
      <c r="H4" s="23" t="s">
        <v>86</v>
      </c>
      <c r="I4" s="23" t="s">
        <v>85</v>
      </c>
    </row>
    <row r="5" spans="1:12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4">
        <v>43555</v>
      </c>
      <c r="H5" s="24">
        <v>43646</v>
      </c>
      <c r="I5" s="24">
        <v>43738</v>
      </c>
    </row>
    <row r="6" spans="1:12" x14ac:dyDescent="0.25">
      <c r="A6" s="18" t="s">
        <v>97</v>
      </c>
      <c r="G6" s="2"/>
      <c r="H6" s="2"/>
    </row>
    <row r="7" spans="1:12" x14ac:dyDescent="0.25">
      <c r="A7" s="19" t="s">
        <v>0</v>
      </c>
      <c r="B7" s="8">
        <f>SUM(B8:B9)</f>
        <v>24463227244</v>
      </c>
      <c r="C7" s="8">
        <f t="shared" ref="C7:I7" si="0">SUM(C8:C9)</f>
        <v>21200352875</v>
      </c>
      <c r="D7" s="8">
        <f t="shared" si="0"/>
        <v>22579211106</v>
      </c>
      <c r="E7" s="8">
        <f t="shared" si="0"/>
        <v>24463227244</v>
      </c>
      <c r="F7" s="8">
        <f t="shared" si="0"/>
        <v>21646828330</v>
      </c>
      <c r="G7" s="8">
        <f t="shared" si="0"/>
        <v>22856454984</v>
      </c>
      <c r="H7" s="8">
        <f t="shared" si="0"/>
        <v>26146157638</v>
      </c>
      <c r="I7" s="8">
        <f t="shared" si="0"/>
        <v>24741901036</v>
      </c>
    </row>
    <row r="8" spans="1:12" x14ac:dyDescent="0.25">
      <c r="A8" t="s">
        <v>1</v>
      </c>
      <c r="B8" s="4">
        <v>4600931794</v>
      </c>
      <c r="C8" s="4">
        <v>3236054870</v>
      </c>
      <c r="D8" s="4">
        <v>4037374526</v>
      </c>
      <c r="E8" s="4">
        <v>4600931794</v>
      </c>
      <c r="F8" s="4">
        <v>5159053279</v>
      </c>
      <c r="G8" s="4">
        <v>5057690463</v>
      </c>
      <c r="H8" s="4">
        <v>5715449955</v>
      </c>
      <c r="I8" s="4">
        <v>4899670381</v>
      </c>
    </row>
    <row r="9" spans="1:12" ht="30" x14ac:dyDescent="0.25">
      <c r="A9" s="1" t="s">
        <v>2</v>
      </c>
      <c r="B9" s="4">
        <v>19862295450</v>
      </c>
      <c r="C9" s="4">
        <v>17964298005</v>
      </c>
      <c r="D9" s="4">
        <v>18541836580</v>
      </c>
      <c r="E9" s="4">
        <v>19862295450</v>
      </c>
      <c r="F9" s="4">
        <v>16487775051</v>
      </c>
      <c r="G9" s="4">
        <v>17798764521</v>
      </c>
      <c r="H9" s="4">
        <v>20430707683</v>
      </c>
      <c r="I9" s="4">
        <v>19842230655</v>
      </c>
    </row>
    <row r="10" spans="1:12" x14ac:dyDescent="0.25">
      <c r="A10" s="1"/>
      <c r="B10" s="5"/>
      <c r="C10" s="5"/>
      <c r="D10" s="5"/>
      <c r="E10" s="5"/>
      <c r="F10" s="5"/>
    </row>
    <row r="11" spans="1:12" x14ac:dyDescent="0.25">
      <c r="A11" s="20" t="s">
        <v>98</v>
      </c>
      <c r="B11" s="8">
        <f>SUM(B12:B13)</f>
        <v>12894590221</v>
      </c>
      <c r="C11" s="8">
        <f t="shared" ref="C11" si="1">SUM(C12:C13)</f>
        <v>10914894668</v>
      </c>
      <c r="D11" s="8">
        <f t="shared" ref="D11" si="2">SUM(D12:D13)</f>
        <v>10854931292</v>
      </c>
      <c r="E11" s="8">
        <f t="shared" ref="E11" si="3">SUM(E12:E13)</f>
        <v>12894590221</v>
      </c>
      <c r="F11" s="8">
        <f t="shared" ref="F11:I11" si="4">SUM(F12:F13)</f>
        <v>20483645260</v>
      </c>
      <c r="G11" s="8">
        <f t="shared" si="4"/>
        <v>20991863807</v>
      </c>
      <c r="H11" s="8">
        <f t="shared" si="4"/>
        <v>14494773908</v>
      </c>
      <c r="I11" s="8">
        <f t="shared" si="4"/>
        <v>13823073869</v>
      </c>
    </row>
    <row r="12" spans="1:12" x14ac:dyDescent="0.25">
      <c r="A12" t="s">
        <v>3</v>
      </c>
      <c r="B12" s="4">
        <v>11653176844</v>
      </c>
      <c r="C12" s="4">
        <v>10152139670</v>
      </c>
      <c r="D12" s="4">
        <v>9855468127</v>
      </c>
      <c r="E12" s="4">
        <v>11653176844</v>
      </c>
      <c r="F12" s="4">
        <v>19592865923</v>
      </c>
      <c r="G12" s="4">
        <v>18805922413</v>
      </c>
      <c r="H12" s="4">
        <v>12757430377</v>
      </c>
      <c r="I12" s="4">
        <v>12799569410</v>
      </c>
    </row>
    <row r="13" spans="1:12" x14ac:dyDescent="0.25">
      <c r="A13" t="s">
        <v>4</v>
      </c>
      <c r="B13" s="4">
        <v>1241413377</v>
      </c>
      <c r="C13" s="4">
        <v>762754998</v>
      </c>
      <c r="D13" s="4">
        <v>999463165</v>
      </c>
      <c r="E13" s="4">
        <v>1241413377</v>
      </c>
      <c r="F13" s="4">
        <v>890779337</v>
      </c>
      <c r="G13" s="4">
        <v>2185941394</v>
      </c>
      <c r="H13" s="4">
        <v>1737343531</v>
      </c>
      <c r="I13" s="4">
        <v>1023504459</v>
      </c>
    </row>
    <row r="14" spans="1:12" x14ac:dyDescent="0.25">
      <c r="B14" s="5"/>
      <c r="C14" s="5"/>
      <c r="D14" s="5"/>
      <c r="E14" s="5"/>
      <c r="F14" s="5"/>
    </row>
    <row r="15" spans="1:12" x14ac:dyDescent="0.25">
      <c r="A15" s="20" t="s">
        <v>5</v>
      </c>
      <c r="B15" s="5">
        <v>111286667</v>
      </c>
      <c r="C15" s="5">
        <v>461286667</v>
      </c>
      <c r="D15" s="5">
        <v>1411286667</v>
      </c>
      <c r="E15" s="5">
        <v>111286667</v>
      </c>
      <c r="F15" s="5">
        <v>1281286667</v>
      </c>
      <c r="G15" s="5">
        <v>1161286667</v>
      </c>
      <c r="H15" s="5">
        <v>109286667</v>
      </c>
      <c r="I15" s="5">
        <v>533286667</v>
      </c>
    </row>
    <row r="16" spans="1:12" x14ac:dyDescent="0.25">
      <c r="A16" s="20" t="s">
        <v>6</v>
      </c>
      <c r="B16" s="8">
        <f>SUM(B17:B18)</f>
        <v>57374160892</v>
      </c>
      <c r="C16" s="8">
        <f t="shared" ref="C16" si="5">SUM(C17:C18)</f>
        <v>59599537125</v>
      </c>
      <c r="D16" s="8">
        <f t="shared" ref="D16" si="6">SUM(D17:D18)</f>
        <v>59551942198</v>
      </c>
      <c r="E16" s="8">
        <f t="shared" ref="E16" si="7">SUM(E17:E18)</f>
        <v>57374160892</v>
      </c>
      <c r="F16" s="8">
        <f t="shared" ref="F16:I16" si="8">SUM(F17:F18)</f>
        <v>67585102456</v>
      </c>
      <c r="G16" s="8">
        <f t="shared" si="8"/>
        <v>65659477380</v>
      </c>
      <c r="H16" s="8">
        <f t="shared" si="8"/>
        <v>77552633329</v>
      </c>
      <c r="I16" s="8">
        <f t="shared" si="8"/>
        <v>92160324206</v>
      </c>
      <c r="J16" s="8"/>
      <c r="K16" s="8"/>
      <c r="L16" s="8"/>
    </row>
    <row r="17" spans="1:11" x14ac:dyDescent="0.25">
      <c r="A17" t="s">
        <v>7</v>
      </c>
      <c r="B17" s="4">
        <v>34304938135</v>
      </c>
      <c r="C17" s="4">
        <v>35513062809</v>
      </c>
      <c r="D17" s="4">
        <v>35143068940</v>
      </c>
      <c r="E17" s="4">
        <v>34304938135</v>
      </c>
      <c r="F17" s="4">
        <v>42150654053</v>
      </c>
      <c r="G17" s="4">
        <v>39563888419</v>
      </c>
      <c r="H17" s="4">
        <v>50138022155</v>
      </c>
      <c r="I17" s="4">
        <v>64532772580</v>
      </c>
    </row>
    <row r="18" spans="1:11" x14ac:dyDescent="0.25">
      <c r="A18" t="s">
        <v>8</v>
      </c>
      <c r="B18" s="4">
        <v>23069222757</v>
      </c>
      <c r="C18" s="4">
        <v>24086474316</v>
      </c>
      <c r="D18" s="4">
        <v>24408873258</v>
      </c>
      <c r="E18" s="4">
        <v>23069222757</v>
      </c>
      <c r="F18" s="4">
        <v>25434448403</v>
      </c>
      <c r="G18" s="4">
        <v>26095588961</v>
      </c>
      <c r="H18" s="4">
        <v>27414611174</v>
      </c>
      <c r="I18" s="4">
        <v>27627551626</v>
      </c>
    </row>
    <row r="19" spans="1:11" x14ac:dyDescent="0.25">
      <c r="B19" s="5"/>
      <c r="C19" s="5"/>
      <c r="D19" s="5"/>
      <c r="E19" s="5"/>
      <c r="F19" s="5"/>
    </row>
    <row r="20" spans="1:11" x14ac:dyDescent="0.25">
      <c r="A20" s="20" t="s">
        <v>99</v>
      </c>
      <c r="B20" s="8">
        <f>SUM(B21:B22)</f>
        <v>213738699894</v>
      </c>
      <c r="C20" s="8">
        <f t="shared" ref="C20" si="9">SUM(C21:C22)</f>
        <v>219061699178</v>
      </c>
      <c r="D20" s="8">
        <f t="shared" ref="D20" si="10">SUM(D21:D22)</f>
        <v>249050594066</v>
      </c>
      <c r="E20" s="8">
        <f t="shared" ref="E20" si="11">SUM(E21:E22)</f>
        <v>213738699894</v>
      </c>
      <c r="F20" s="8">
        <f t="shared" ref="F20:I20" si="12">SUM(F21:F22)</f>
        <v>247608010010</v>
      </c>
      <c r="G20" s="8">
        <f t="shared" si="12"/>
        <v>263820822297</v>
      </c>
      <c r="H20" s="8">
        <f t="shared" si="12"/>
        <v>287095665540</v>
      </c>
      <c r="I20" s="8">
        <f t="shared" si="12"/>
        <v>282213040230</v>
      </c>
    </row>
    <row r="21" spans="1:11" x14ac:dyDescent="0.25">
      <c r="A21" t="s">
        <v>9</v>
      </c>
      <c r="B21" s="4">
        <v>202914677588</v>
      </c>
      <c r="C21" s="4">
        <v>207697624924</v>
      </c>
      <c r="D21" s="4">
        <v>234838049289</v>
      </c>
      <c r="E21" s="4">
        <v>202914677588</v>
      </c>
      <c r="F21" s="4">
        <v>232310569255</v>
      </c>
      <c r="G21" s="4">
        <v>249525736322</v>
      </c>
      <c r="H21" s="4">
        <v>270918191243</v>
      </c>
      <c r="I21" s="4">
        <v>267461209101</v>
      </c>
    </row>
    <row r="22" spans="1:11" x14ac:dyDescent="0.25">
      <c r="A22" t="s">
        <v>10</v>
      </c>
      <c r="B22" s="4">
        <v>10824022306</v>
      </c>
      <c r="C22" s="4">
        <v>11364074254</v>
      </c>
      <c r="D22" s="4">
        <v>14212544777</v>
      </c>
      <c r="E22" s="4">
        <v>10824022306</v>
      </c>
      <c r="F22" s="4">
        <v>15297440755</v>
      </c>
      <c r="G22" s="4">
        <v>14295085975</v>
      </c>
      <c r="H22" s="4">
        <v>16177474297</v>
      </c>
      <c r="I22" s="4">
        <v>14751831129</v>
      </c>
    </row>
    <row r="23" spans="1:11" x14ac:dyDescent="0.25">
      <c r="B23" s="5"/>
      <c r="C23" s="5"/>
      <c r="D23" s="5"/>
      <c r="E23" s="5"/>
      <c r="F23" s="5"/>
    </row>
    <row r="24" spans="1:11" x14ac:dyDescent="0.25">
      <c r="A24" s="19" t="s">
        <v>100</v>
      </c>
      <c r="B24" s="5">
        <v>3938812233</v>
      </c>
      <c r="C24" s="5">
        <v>3990732311</v>
      </c>
      <c r="D24" s="5">
        <v>3769555510</v>
      </c>
      <c r="E24" s="5">
        <v>3938812233</v>
      </c>
      <c r="F24" s="5">
        <v>3942180117</v>
      </c>
      <c r="G24" s="5">
        <v>3839937004</v>
      </c>
      <c r="H24" s="5">
        <v>4000784169</v>
      </c>
      <c r="I24" s="5">
        <v>4066898067</v>
      </c>
    </row>
    <row r="25" spans="1:11" x14ac:dyDescent="0.25">
      <c r="A25" s="19" t="s">
        <v>101</v>
      </c>
      <c r="B25" s="5">
        <v>31690576194</v>
      </c>
      <c r="C25" s="5">
        <v>27987909583</v>
      </c>
      <c r="D25" s="5">
        <v>30501608048</v>
      </c>
      <c r="E25" s="5">
        <v>31690576194</v>
      </c>
      <c r="F25" s="5">
        <v>32864398433</v>
      </c>
      <c r="G25" s="5">
        <v>33604075939</v>
      </c>
      <c r="H25" s="5">
        <v>34306168158</v>
      </c>
      <c r="I25" s="5">
        <v>35076274147</v>
      </c>
    </row>
    <row r="26" spans="1:11" x14ac:dyDescent="0.25">
      <c r="A26" s="19" t="s">
        <v>102</v>
      </c>
      <c r="B26" s="5">
        <v>375246</v>
      </c>
      <c r="C26" s="5">
        <v>375246</v>
      </c>
      <c r="D26" s="5">
        <v>375246</v>
      </c>
      <c r="E26" s="5">
        <v>375246</v>
      </c>
      <c r="F26" s="5">
        <v>375246</v>
      </c>
      <c r="G26" s="5">
        <v>375246</v>
      </c>
      <c r="H26" s="5">
        <v>375246</v>
      </c>
      <c r="I26" s="5">
        <v>375246</v>
      </c>
    </row>
    <row r="27" spans="1:11" x14ac:dyDescent="0.25">
      <c r="A27" s="2"/>
      <c r="B27" s="4"/>
      <c r="C27" s="4"/>
      <c r="D27" s="4"/>
      <c r="E27" s="4"/>
      <c r="F27" s="4"/>
    </row>
    <row r="28" spans="1:11" x14ac:dyDescent="0.25">
      <c r="A28" s="2"/>
      <c r="B28" s="5">
        <f>B7+B11+B15+B16+B20+B24+B25+B26</f>
        <v>344211728591</v>
      </c>
      <c r="C28" s="5">
        <f t="shared" ref="C28:I28" si="13">C7+C11+C15+C16+C20+C24+C25+C26</f>
        <v>343216787653</v>
      </c>
      <c r="D28" s="5">
        <f t="shared" si="13"/>
        <v>377719504133</v>
      </c>
      <c r="E28" s="5">
        <f t="shared" si="13"/>
        <v>344211728591</v>
      </c>
      <c r="F28" s="5">
        <f t="shared" si="13"/>
        <v>395411826519</v>
      </c>
      <c r="G28" s="5">
        <f t="shared" si="13"/>
        <v>411934293324</v>
      </c>
      <c r="H28" s="5">
        <f t="shared" si="13"/>
        <v>443705844655</v>
      </c>
      <c r="I28" s="5">
        <f t="shared" si="13"/>
        <v>452615173468</v>
      </c>
      <c r="J28" s="5"/>
      <c r="K28" s="5"/>
    </row>
    <row r="29" spans="1:11" x14ac:dyDescent="0.25">
      <c r="B29" s="10"/>
      <c r="C29" s="10"/>
      <c r="D29" s="10"/>
      <c r="E29" s="10"/>
      <c r="F29" s="10"/>
    </row>
    <row r="30" spans="1:11" x14ac:dyDescent="0.25">
      <c r="A30" s="18" t="s">
        <v>103</v>
      </c>
    </row>
    <row r="31" spans="1:11" x14ac:dyDescent="0.25">
      <c r="A31" s="20" t="s">
        <v>12</v>
      </c>
    </row>
    <row r="32" spans="1:11" x14ac:dyDescent="0.25">
      <c r="A32" s="20" t="s">
        <v>104</v>
      </c>
      <c r="B32" s="4">
        <v>18205357418</v>
      </c>
      <c r="C32" s="4">
        <v>13456521869</v>
      </c>
      <c r="D32" s="4">
        <v>14779145109</v>
      </c>
      <c r="E32" s="4">
        <v>18205357418</v>
      </c>
      <c r="F32" s="4">
        <v>13664832307</v>
      </c>
      <c r="G32" s="4">
        <v>15131383474</v>
      </c>
      <c r="H32" s="4">
        <v>21217447447</v>
      </c>
      <c r="I32" s="4">
        <v>19080484924</v>
      </c>
    </row>
    <row r="33" spans="1:9" x14ac:dyDescent="0.25">
      <c r="A33" s="20" t="s">
        <v>13</v>
      </c>
      <c r="B33">
        <v>0</v>
      </c>
      <c r="C33" s="4">
        <v>0</v>
      </c>
      <c r="D33" s="4">
        <v>5000000000</v>
      </c>
      <c r="E33" s="4">
        <v>0</v>
      </c>
      <c r="F33" s="4">
        <v>5000000000</v>
      </c>
      <c r="G33" s="4">
        <v>5000000000</v>
      </c>
      <c r="H33" s="4">
        <v>5000000000</v>
      </c>
      <c r="I33" s="4">
        <v>5000000000</v>
      </c>
    </row>
    <row r="34" spans="1:9" x14ac:dyDescent="0.25">
      <c r="B34" s="5"/>
      <c r="C34" s="5"/>
      <c r="D34" s="5"/>
      <c r="E34" s="5"/>
      <c r="F34" s="5"/>
    </row>
    <row r="35" spans="1:9" x14ac:dyDescent="0.25">
      <c r="A35" s="20" t="s">
        <v>14</v>
      </c>
      <c r="B35" s="8">
        <f>SUM(B36:B41)</f>
        <v>300799535055</v>
      </c>
      <c r="C35" s="8">
        <f>SUM(C36:C41)</f>
        <v>304170229522</v>
      </c>
      <c r="D35" s="8">
        <f t="shared" ref="D35:G35" si="14">SUM(D36:D41)</f>
        <v>333198114677</v>
      </c>
      <c r="E35" s="8">
        <f t="shared" si="14"/>
        <v>300799535055</v>
      </c>
      <c r="F35" s="8">
        <f t="shared" si="14"/>
        <v>350487173660</v>
      </c>
      <c r="G35" s="8">
        <f t="shared" si="14"/>
        <v>363756551221</v>
      </c>
      <c r="H35" s="8">
        <f>SUM(H36:H41)</f>
        <v>389057976782</v>
      </c>
      <c r="I35" s="8">
        <f>SUM(I36:I41)</f>
        <v>399525293648</v>
      </c>
    </row>
    <row r="36" spans="1:9" x14ac:dyDescent="0.25">
      <c r="A36" t="s">
        <v>60</v>
      </c>
      <c r="B36" s="4">
        <v>34815756349</v>
      </c>
      <c r="C36" s="4">
        <v>32407387218</v>
      </c>
      <c r="D36" s="4">
        <v>32894005910</v>
      </c>
      <c r="E36" s="4">
        <v>34815756349</v>
      </c>
      <c r="F36" s="4">
        <v>36913230996</v>
      </c>
      <c r="G36" s="4">
        <v>37196278574</v>
      </c>
      <c r="H36" s="4">
        <v>40146943378</v>
      </c>
      <c r="I36" s="4">
        <v>40818948274</v>
      </c>
    </row>
    <row r="37" spans="1:9" x14ac:dyDescent="0.25">
      <c r="A37" t="s">
        <v>15</v>
      </c>
      <c r="B37" s="4">
        <v>7879068285</v>
      </c>
      <c r="C37" s="4">
        <v>7074225668</v>
      </c>
      <c r="D37" s="4">
        <v>8350382065</v>
      </c>
      <c r="E37" s="4">
        <v>7879068285</v>
      </c>
      <c r="F37" s="4">
        <v>8314071389</v>
      </c>
      <c r="G37" s="4">
        <v>10561937763</v>
      </c>
      <c r="H37" s="4">
        <v>18534448161</v>
      </c>
      <c r="I37" s="4">
        <v>11782430327</v>
      </c>
    </row>
    <row r="38" spans="1:9" x14ac:dyDescent="0.25">
      <c r="A38" t="s">
        <v>64</v>
      </c>
      <c r="B38" s="4">
        <v>64285734472</v>
      </c>
      <c r="C38" s="4">
        <v>67784264992</v>
      </c>
      <c r="D38" s="4">
        <v>69450561332</v>
      </c>
      <c r="E38" s="4">
        <v>64285734472</v>
      </c>
      <c r="F38" s="4">
        <v>73905564629</v>
      </c>
      <c r="G38" s="4">
        <v>74993675433</v>
      </c>
      <c r="H38" s="4">
        <v>77405246667</v>
      </c>
      <c r="I38" s="4">
        <v>80676416257</v>
      </c>
    </row>
    <row r="39" spans="1:9" x14ac:dyDescent="0.25">
      <c r="A39" t="s">
        <v>59</v>
      </c>
      <c r="B39" s="4">
        <v>142242867532</v>
      </c>
      <c r="C39" s="4">
        <v>146232441272</v>
      </c>
      <c r="D39" s="4">
        <v>163797633087</v>
      </c>
      <c r="E39" s="4">
        <v>142242867532</v>
      </c>
      <c r="F39" s="4">
        <v>173257904382</v>
      </c>
      <c r="G39" s="4">
        <v>178274721084</v>
      </c>
      <c r="H39" s="4">
        <v>188327011248</v>
      </c>
      <c r="I39" s="4">
        <v>200292642650</v>
      </c>
    </row>
    <row r="40" spans="1:9" x14ac:dyDescent="0.25">
      <c r="A40" t="s">
        <v>16</v>
      </c>
      <c r="B40" s="4">
        <v>5871486518</v>
      </c>
      <c r="C40" s="4">
        <v>5270305159</v>
      </c>
      <c r="D40" s="4">
        <v>6306309312</v>
      </c>
      <c r="E40" s="4">
        <v>5871486518</v>
      </c>
      <c r="F40" s="4">
        <v>6578657323</v>
      </c>
      <c r="G40" s="4">
        <v>7066089566</v>
      </c>
      <c r="H40" s="4">
        <v>8100022090</v>
      </c>
      <c r="I40" s="4">
        <v>7522432528</v>
      </c>
    </row>
    <row r="41" spans="1:9" x14ac:dyDescent="0.25">
      <c r="A41" s="20" t="s">
        <v>17</v>
      </c>
      <c r="B41" s="4">
        <v>45704621899</v>
      </c>
      <c r="C41" s="4">
        <v>45401605213</v>
      </c>
      <c r="D41" s="4">
        <v>52399222971</v>
      </c>
      <c r="E41" s="4">
        <v>45704621899</v>
      </c>
      <c r="F41" s="4">
        <v>51517744941</v>
      </c>
      <c r="G41" s="4">
        <v>55663848801</v>
      </c>
      <c r="H41" s="4">
        <v>56544305238</v>
      </c>
      <c r="I41" s="4">
        <v>58432423612</v>
      </c>
    </row>
    <row r="42" spans="1:9" x14ac:dyDescent="0.25">
      <c r="A42" s="2"/>
      <c r="B42" s="5">
        <f>B35+B32</f>
        <v>319004892473</v>
      </c>
      <c r="C42" s="5">
        <f t="shared" ref="C42:I42" si="15">SUM(C32:C35)</f>
        <v>317626751391</v>
      </c>
      <c r="D42" s="5">
        <f t="shared" si="15"/>
        <v>352977259786</v>
      </c>
      <c r="E42" s="5">
        <f t="shared" si="15"/>
        <v>319004892473</v>
      </c>
      <c r="F42" s="5">
        <f t="shared" si="15"/>
        <v>369152005967</v>
      </c>
      <c r="G42" s="5">
        <f t="shared" si="15"/>
        <v>383887934695</v>
      </c>
      <c r="H42" s="5">
        <f t="shared" si="15"/>
        <v>415275424229</v>
      </c>
      <c r="I42" s="5">
        <f t="shared" si="15"/>
        <v>423605778572</v>
      </c>
    </row>
    <row r="43" spans="1:9" x14ac:dyDescent="0.25">
      <c r="A43" s="2"/>
      <c r="B43" s="5"/>
      <c r="C43" s="5"/>
      <c r="D43" s="5"/>
      <c r="E43" s="5"/>
      <c r="F43" s="5"/>
    </row>
    <row r="44" spans="1:9" x14ac:dyDescent="0.25">
      <c r="A44" s="20" t="s">
        <v>105</v>
      </c>
    </row>
    <row r="45" spans="1:9" x14ac:dyDescent="0.25">
      <c r="A45" t="s">
        <v>18</v>
      </c>
      <c r="B45" s="4">
        <v>9508037160</v>
      </c>
      <c r="C45" s="4">
        <v>9508037160</v>
      </c>
      <c r="D45" s="4">
        <v>9508037160</v>
      </c>
      <c r="E45" s="4">
        <v>9508037160</v>
      </c>
      <c r="F45" s="4">
        <v>9983439010</v>
      </c>
      <c r="G45" s="4">
        <v>9983439010</v>
      </c>
      <c r="H45" s="4">
        <v>10282942180</v>
      </c>
      <c r="I45" s="4">
        <v>10282942180</v>
      </c>
    </row>
    <row r="46" spans="1:9" x14ac:dyDescent="0.25">
      <c r="A46" t="s">
        <v>19</v>
      </c>
      <c r="B46" s="4">
        <v>9510249482</v>
      </c>
      <c r="C46" s="4">
        <v>9510249482</v>
      </c>
      <c r="D46" s="4">
        <v>9510249482</v>
      </c>
      <c r="E46" s="4">
        <v>9510249482</v>
      </c>
      <c r="F46" s="4">
        <v>9983500000</v>
      </c>
      <c r="G46" s="4">
        <v>9983500000</v>
      </c>
      <c r="H46" s="4">
        <v>10283000000</v>
      </c>
      <c r="I46" s="4">
        <v>10283000000</v>
      </c>
    </row>
    <row r="47" spans="1:9" x14ac:dyDescent="0.25">
      <c r="A47" t="s">
        <v>61</v>
      </c>
      <c r="B47" s="4">
        <v>3172692042</v>
      </c>
      <c r="C47" s="4">
        <v>3555491469</v>
      </c>
      <c r="D47" s="4">
        <v>2780388104</v>
      </c>
      <c r="E47" s="4">
        <v>3172692042</v>
      </c>
      <c r="F47" s="4">
        <v>3347626722</v>
      </c>
      <c r="G47" s="4">
        <v>5128677451</v>
      </c>
      <c r="H47" s="4">
        <v>4914462339</v>
      </c>
      <c r="I47" s="4">
        <v>5487335605</v>
      </c>
    </row>
    <row r="48" spans="1:9" x14ac:dyDescent="0.25">
      <c r="A48" t="s">
        <v>62</v>
      </c>
      <c r="B48" s="4">
        <v>3015856659</v>
      </c>
      <c r="C48" s="4">
        <v>3016257350</v>
      </c>
      <c r="D48" s="4">
        <v>2943568774</v>
      </c>
      <c r="E48" s="4">
        <v>3015856659</v>
      </c>
      <c r="F48" s="4">
        <v>2945253935</v>
      </c>
      <c r="G48" s="4">
        <v>2950743256</v>
      </c>
      <c r="H48" s="4">
        <v>2950014965</v>
      </c>
      <c r="I48" s="4">
        <v>2956116156</v>
      </c>
    </row>
    <row r="49" spans="1:9" x14ac:dyDescent="0.25">
      <c r="A49" t="s">
        <v>63</v>
      </c>
      <c r="B49" s="4"/>
      <c r="C49" s="4">
        <v>0</v>
      </c>
      <c r="D49" s="4">
        <v>0</v>
      </c>
      <c r="E49" s="4">
        <v>0</v>
      </c>
      <c r="F49" s="4">
        <v>0</v>
      </c>
    </row>
    <row r="50" spans="1:9" x14ac:dyDescent="0.25">
      <c r="A50" t="s">
        <v>20</v>
      </c>
      <c r="B50" s="4"/>
      <c r="C50" s="4">
        <v>0</v>
      </c>
      <c r="D50" s="4">
        <v>0</v>
      </c>
      <c r="E50" s="4">
        <v>0</v>
      </c>
      <c r="F50" s="4">
        <v>0</v>
      </c>
    </row>
    <row r="51" spans="1:9" x14ac:dyDescent="0.25">
      <c r="B51" s="5">
        <f>SUM(B45:B50)</f>
        <v>25206835343</v>
      </c>
      <c r="C51" s="5">
        <f t="shared" ref="C51:E51" si="16">SUM(C45:C50)</f>
        <v>25590035461</v>
      </c>
      <c r="D51" s="5">
        <f t="shared" si="16"/>
        <v>24742243520</v>
      </c>
      <c r="E51" s="5">
        <f t="shared" si="16"/>
        <v>25206835343</v>
      </c>
      <c r="F51" s="5">
        <f>SUM(F45:F50)</f>
        <v>26259819667</v>
      </c>
      <c r="G51" s="5">
        <f t="shared" ref="G51:I51" si="17">SUM(G45:G50)</f>
        <v>28046359717</v>
      </c>
      <c r="H51" s="5">
        <f t="shared" si="17"/>
        <v>28430419484</v>
      </c>
      <c r="I51" s="5">
        <f t="shared" si="17"/>
        <v>29009393941</v>
      </c>
    </row>
    <row r="52" spans="1:9" x14ac:dyDescent="0.25">
      <c r="A52" s="20" t="s">
        <v>21</v>
      </c>
      <c r="B52" s="5">
        <v>775</v>
      </c>
      <c r="C52" s="5">
        <v>801</v>
      </c>
      <c r="D52" s="5">
        <v>827</v>
      </c>
      <c r="E52" s="5">
        <v>775</v>
      </c>
      <c r="F52" s="5">
        <v>885</v>
      </c>
      <c r="G52" s="5">
        <v>912</v>
      </c>
      <c r="H52" s="5">
        <v>942</v>
      </c>
      <c r="I52" s="5">
        <v>955</v>
      </c>
    </row>
    <row r="53" spans="1:9" x14ac:dyDescent="0.25">
      <c r="A53" s="2"/>
      <c r="B53" s="5">
        <f>B51+B52</f>
        <v>25206836118</v>
      </c>
      <c r="C53" s="5">
        <f t="shared" ref="C53:E53" si="18">C51+C52</f>
        <v>25590036262</v>
      </c>
      <c r="D53" s="5">
        <f t="shared" si="18"/>
        <v>24742244347</v>
      </c>
      <c r="E53" s="5">
        <f t="shared" si="18"/>
        <v>25206836118</v>
      </c>
      <c r="F53" s="5">
        <f>F51+F52</f>
        <v>26259820552</v>
      </c>
      <c r="G53" s="5">
        <f t="shared" ref="G53:I53" si="19">G51+G52</f>
        <v>28046360629</v>
      </c>
      <c r="H53" s="5">
        <f t="shared" si="19"/>
        <v>28430420426</v>
      </c>
      <c r="I53" s="5">
        <f t="shared" si="19"/>
        <v>29009394896</v>
      </c>
    </row>
    <row r="54" spans="1:9" x14ac:dyDescent="0.25">
      <c r="A54" s="2"/>
      <c r="B54" s="5">
        <f>B53+B42</f>
        <v>344211728591</v>
      </c>
      <c r="C54" s="5">
        <f>C53+C42</f>
        <v>343216787653</v>
      </c>
      <c r="D54" s="5">
        <f>D42+D53</f>
        <v>377719504133</v>
      </c>
      <c r="E54" s="5">
        <f t="shared" ref="E54:I54" si="20">E42+E53</f>
        <v>344211728591</v>
      </c>
      <c r="F54" s="5">
        <f t="shared" si="20"/>
        <v>395411826519</v>
      </c>
      <c r="G54" s="5">
        <f t="shared" si="20"/>
        <v>411934295324</v>
      </c>
      <c r="H54" s="5">
        <f t="shared" si="20"/>
        <v>443705844655</v>
      </c>
      <c r="I54" s="5">
        <f t="shared" si="20"/>
        <v>452615173468</v>
      </c>
    </row>
    <row r="56" spans="1:9" x14ac:dyDescent="0.25">
      <c r="A56" s="21" t="s">
        <v>106</v>
      </c>
      <c r="B56" s="11">
        <f>SUM(B45:B50)/B57</f>
        <v>26.511082065438625</v>
      </c>
      <c r="C56" s="11">
        <f>SUM(C45:C50)/C57</f>
        <v>26.914109642583686</v>
      </c>
      <c r="D56" s="11">
        <f>SUM(D45:D50)/D5</f>
        <v>572869.72725167859</v>
      </c>
      <c r="E56" s="11">
        <f>SUM(E45:E50)/E57</f>
        <v>26.511082065438625</v>
      </c>
      <c r="F56" s="11">
        <f>SUM(F45:F50)/F57</f>
        <v>26.303380669423252</v>
      </c>
      <c r="G56" s="11">
        <f t="shared" ref="G56:I56" si="21">SUM(G45:G50)/G57</f>
        <v>28.092884314620559</v>
      </c>
      <c r="H56" s="11">
        <f t="shared" si="21"/>
        <v>27.648137066545289</v>
      </c>
      <c r="I56" s="11">
        <f t="shared" si="21"/>
        <v>28.211180645771169</v>
      </c>
    </row>
    <row r="57" spans="1:9" x14ac:dyDescent="0.25">
      <c r="A57" s="21" t="s">
        <v>107</v>
      </c>
      <c r="B57" s="7">
        <f>B45/10</f>
        <v>950803716</v>
      </c>
      <c r="C57" s="7">
        <f t="shared" ref="C57:I57" si="22">C45/10</f>
        <v>950803716</v>
      </c>
      <c r="D57" s="7">
        <f t="shared" si="22"/>
        <v>950803716</v>
      </c>
      <c r="E57" s="7">
        <f t="shared" si="22"/>
        <v>950803716</v>
      </c>
      <c r="F57" s="7">
        <f t="shared" si="22"/>
        <v>998343901</v>
      </c>
      <c r="G57" s="7">
        <f t="shared" si="22"/>
        <v>998343901</v>
      </c>
      <c r="H57" s="7">
        <f t="shared" si="22"/>
        <v>1028294218</v>
      </c>
      <c r="I57" s="7">
        <f t="shared" si="22"/>
        <v>1028294218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1" ySplit="5" topLeftCell="G42" activePane="bottomRight" state="frozen"/>
      <selection pane="topRight" activeCell="B1" sqref="B1"/>
      <selection pane="bottomLeft" activeCell="A6" sqref="A6"/>
      <selection pane="bottomRight" activeCell="I45" sqref="I45"/>
    </sheetView>
  </sheetViews>
  <sheetFormatPr defaultRowHeight="15" x14ac:dyDescent="0.25"/>
  <cols>
    <col min="1" max="1" width="43.140625" customWidth="1"/>
    <col min="2" max="6" width="14.5703125" bestFit="1" customWidth="1"/>
    <col min="7" max="7" width="14.28515625" bestFit="1" customWidth="1"/>
    <col min="8" max="11" width="13.85546875" bestFit="1" customWidth="1"/>
  </cols>
  <sheetData>
    <row r="1" spans="1:22" x14ac:dyDescent="0.25">
      <c r="A1" s="2" t="s">
        <v>91</v>
      </c>
    </row>
    <row r="2" spans="1:22" x14ac:dyDescent="0.25">
      <c r="A2" s="2" t="s">
        <v>127</v>
      </c>
    </row>
    <row r="3" spans="1:22" x14ac:dyDescent="0.25">
      <c r="A3" t="s">
        <v>90</v>
      </c>
    </row>
    <row r="4" spans="1:22" x14ac:dyDescent="0.25">
      <c r="B4" s="16" t="s">
        <v>86</v>
      </c>
      <c r="C4" s="16" t="s">
        <v>85</v>
      </c>
      <c r="D4" s="16" t="s">
        <v>87</v>
      </c>
      <c r="E4" s="16" t="s">
        <v>86</v>
      </c>
      <c r="F4" s="16" t="s">
        <v>85</v>
      </c>
      <c r="G4" s="23" t="s">
        <v>87</v>
      </c>
      <c r="H4" s="23" t="s">
        <v>86</v>
      </c>
      <c r="I4" s="23" t="s">
        <v>85</v>
      </c>
    </row>
    <row r="5" spans="1:22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4">
        <v>43555</v>
      </c>
      <c r="H5" s="24">
        <v>43646</v>
      </c>
      <c r="I5" s="24">
        <v>43738</v>
      </c>
    </row>
    <row r="6" spans="1:22" ht="15.75" x14ac:dyDescent="0.25">
      <c r="A6" s="21" t="s">
        <v>108</v>
      </c>
      <c r="B6" s="17"/>
      <c r="C6" s="17"/>
      <c r="D6" s="17"/>
      <c r="E6" s="17"/>
      <c r="F6" s="17"/>
    </row>
    <row r="7" spans="1:22" x14ac:dyDescent="0.25">
      <c r="A7" s="20" t="s">
        <v>109</v>
      </c>
      <c r="B7" s="5">
        <f>B8-B9</f>
        <v>3801730373</v>
      </c>
      <c r="C7" s="5">
        <f>C8-C9</f>
        <v>5812999008</v>
      </c>
      <c r="D7" s="5">
        <f>D8-D9</f>
        <v>2076540187</v>
      </c>
      <c r="E7" s="5">
        <f>E8-E9</f>
        <v>4278245731</v>
      </c>
      <c r="F7" s="5">
        <f>F8-F9</f>
        <v>6415201124</v>
      </c>
      <c r="G7" s="5">
        <f t="shared" ref="G7:I7" si="0">G8-G9</f>
        <v>2375941813</v>
      </c>
      <c r="H7" s="5">
        <f t="shared" si="0"/>
        <v>4720282111</v>
      </c>
      <c r="I7" s="5">
        <f t="shared" si="0"/>
        <v>6792559550</v>
      </c>
    </row>
    <row r="8" spans="1:22" x14ac:dyDescent="0.25">
      <c r="A8" t="s">
        <v>65</v>
      </c>
      <c r="B8" s="4">
        <v>9309157910</v>
      </c>
      <c r="C8" s="4">
        <v>14122235505</v>
      </c>
      <c r="D8" s="4">
        <v>5390384662</v>
      </c>
      <c r="E8" s="4">
        <v>11412206200</v>
      </c>
      <c r="F8" s="4">
        <v>17553145374</v>
      </c>
      <c r="G8" s="4">
        <v>6359524449</v>
      </c>
      <c r="H8" s="4">
        <v>12916792217</v>
      </c>
      <c r="I8" s="4">
        <v>19588113290</v>
      </c>
    </row>
    <row r="9" spans="1:22" x14ac:dyDescent="0.25">
      <c r="A9" t="s">
        <v>22</v>
      </c>
      <c r="B9" s="4">
        <v>5507427537</v>
      </c>
      <c r="C9" s="4">
        <v>8309236497</v>
      </c>
      <c r="D9" s="4">
        <v>3313844475</v>
      </c>
      <c r="E9" s="4">
        <v>7133960469</v>
      </c>
      <c r="F9" s="4">
        <v>11137944250</v>
      </c>
      <c r="G9" s="4">
        <v>3983582636</v>
      </c>
      <c r="H9" s="4">
        <v>8196510106</v>
      </c>
      <c r="I9" s="4">
        <v>12795553740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t="s">
        <v>23</v>
      </c>
      <c r="B10" s="4">
        <v>2963895269</v>
      </c>
      <c r="C10" s="4">
        <v>4297329374</v>
      </c>
      <c r="D10" s="4">
        <v>1253691057</v>
      </c>
      <c r="E10" s="4">
        <v>2610972523</v>
      </c>
      <c r="F10" s="4">
        <v>4074832490</v>
      </c>
      <c r="G10" s="4">
        <v>1641892831</v>
      </c>
      <c r="H10" s="4">
        <v>3255376916</v>
      </c>
      <c r="I10" s="4">
        <v>5061163766</v>
      </c>
    </row>
    <row r="11" spans="1:22" x14ac:dyDescent="0.25">
      <c r="A11" t="s">
        <v>24</v>
      </c>
      <c r="B11" s="4">
        <v>825334591</v>
      </c>
      <c r="C11" s="4">
        <v>1242062160</v>
      </c>
      <c r="D11" s="4">
        <v>499403692</v>
      </c>
      <c r="E11" s="4">
        <v>921916590</v>
      </c>
      <c r="F11" s="4">
        <v>1343336240</v>
      </c>
      <c r="G11" s="4">
        <v>515582813</v>
      </c>
      <c r="H11" s="4">
        <v>943239658</v>
      </c>
      <c r="I11" s="4">
        <v>1316692863</v>
      </c>
    </row>
    <row r="12" spans="1:22" x14ac:dyDescent="0.25">
      <c r="A12" t="s">
        <v>25</v>
      </c>
      <c r="B12" s="4">
        <v>679533216</v>
      </c>
      <c r="C12" s="4">
        <v>764051248</v>
      </c>
      <c r="D12" s="4">
        <v>102561491</v>
      </c>
      <c r="E12" s="4">
        <v>605977139</v>
      </c>
      <c r="F12" s="4">
        <v>713447642</v>
      </c>
      <c r="G12" s="4">
        <v>116832755</v>
      </c>
      <c r="H12" s="4">
        <v>640110851</v>
      </c>
      <c r="I12" s="4">
        <v>745871786</v>
      </c>
    </row>
    <row r="13" spans="1:22" x14ac:dyDescent="0.25">
      <c r="B13" s="5"/>
      <c r="C13" s="5"/>
      <c r="D13" s="5"/>
      <c r="E13" s="5"/>
      <c r="F13" s="5"/>
    </row>
    <row r="14" spans="1:22" x14ac:dyDescent="0.25">
      <c r="A14" s="2"/>
      <c r="B14" s="5">
        <f>SUM(B7:B12)</f>
        <v>23087078896</v>
      </c>
      <c r="C14" s="5">
        <f>C7+C10+C11+C12</f>
        <v>12116441790</v>
      </c>
      <c r="D14" s="5">
        <f t="shared" ref="D14:I14" si="1">D7+D10+D11+D12</f>
        <v>3932196427</v>
      </c>
      <c r="E14" s="5">
        <f t="shared" si="1"/>
        <v>8417111983</v>
      </c>
      <c r="F14" s="5">
        <f t="shared" si="1"/>
        <v>12546817496</v>
      </c>
      <c r="G14" s="5">
        <f t="shared" si="1"/>
        <v>4650250212</v>
      </c>
      <c r="H14" s="5">
        <f t="shared" si="1"/>
        <v>9559009536</v>
      </c>
      <c r="I14" s="5">
        <f t="shared" si="1"/>
        <v>13916287965</v>
      </c>
    </row>
    <row r="15" spans="1:22" x14ac:dyDescent="0.25">
      <c r="A15" s="21" t="s">
        <v>110</v>
      </c>
    </row>
    <row r="16" spans="1:22" x14ac:dyDescent="0.25">
      <c r="A16" t="s">
        <v>26</v>
      </c>
      <c r="B16" s="4">
        <v>2110011076</v>
      </c>
      <c r="C16" s="4">
        <v>3230751531</v>
      </c>
      <c r="D16" s="4">
        <v>979873821</v>
      </c>
      <c r="E16" s="4">
        <v>2183691429</v>
      </c>
      <c r="F16" s="4">
        <v>3327145759</v>
      </c>
      <c r="G16" s="4">
        <v>974032617</v>
      </c>
      <c r="H16" s="4">
        <v>2461914376</v>
      </c>
      <c r="I16" s="4">
        <v>3760505594</v>
      </c>
    </row>
    <row r="17" spans="1:9" x14ac:dyDescent="0.25">
      <c r="A17" t="s">
        <v>27</v>
      </c>
      <c r="B17" s="4">
        <v>378129045</v>
      </c>
      <c r="C17" s="4">
        <v>550548087</v>
      </c>
      <c r="D17" s="4">
        <v>211450324</v>
      </c>
      <c r="E17" s="4">
        <v>421677288</v>
      </c>
      <c r="F17" s="4">
        <v>637776187</v>
      </c>
      <c r="G17" s="4">
        <v>250193915</v>
      </c>
      <c r="H17" s="4">
        <v>468790080</v>
      </c>
      <c r="I17" s="4">
        <v>705857881</v>
      </c>
    </row>
    <row r="18" spans="1:9" x14ac:dyDescent="0.25">
      <c r="A18" t="s">
        <v>28</v>
      </c>
      <c r="B18" s="4">
        <v>8685921</v>
      </c>
      <c r="C18" s="4">
        <v>14283833</v>
      </c>
      <c r="D18" s="4">
        <v>4289735</v>
      </c>
      <c r="E18" s="4">
        <v>10407960</v>
      </c>
      <c r="F18" s="4">
        <v>15418947</v>
      </c>
      <c r="G18" s="4">
        <v>5985404</v>
      </c>
      <c r="H18" s="4">
        <v>13501367</v>
      </c>
      <c r="I18" s="4">
        <v>20636305</v>
      </c>
    </row>
    <row r="19" spans="1:9" x14ac:dyDescent="0.25">
      <c r="A19" t="s">
        <v>29</v>
      </c>
      <c r="B19" s="4">
        <v>43728752</v>
      </c>
      <c r="C19" s="4">
        <v>62347688</v>
      </c>
      <c r="D19" s="4">
        <v>22146035</v>
      </c>
      <c r="E19" s="4">
        <v>44480584</v>
      </c>
      <c r="F19" s="4">
        <v>65101307</v>
      </c>
      <c r="G19" s="4">
        <v>23941411</v>
      </c>
      <c r="H19" s="4">
        <v>44471198</v>
      </c>
      <c r="I19" s="4">
        <v>65660737</v>
      </c>
    </row>
    <row r="20" spans="1:9" x14ac:dyDescent="0.25">
      <c r="A20" t="s">
        <v>30</v>
      </c>
      <c r="B20" s="4">
        <v>73073018</v>
      </c>
      <c r="C20" s="4">
        <v>102024878</v>
      </c>
      <c r="D20" s="4">
        <v>29895639</v>
      </c>
      <c r="E20" s="4">
        <v>67967396</v>
      </c>
      <c r="F20" s="4">
        <v>98864128</v>
      </c>
      <c r="G20" s="4">
        <v>25532931</v>
      </c>
      <c r="H20" s="4">
        <v>60848970</v>
      </c>
      <c r="I20" s="4">
        <v>90988046</v>
      </c>
    </row>
    <row r="21" spans="1:9" x14ac:dyDescent="0.25">
      <c r="A21" t="s">
        <v>31</v>
      </c>
      <c r="B21" s="4">
        <v>4800000</v>
      </c>
      <c r="C21" s="4">
        <v>7400000</v>
      </c>
      <c r="D21" s="4">
        <v>2475000</v>
      </c>
      <c r="E21" s="4">
        <v>7981667</v>
      </c>
      <c r="F21" s="4">
        <v>11881667</v>
      </c>
      <c r="G21" s="4">
        <v>3000000</v>
      </c>
      <c r="H21" s="4">
        <v>6840000</v>
      </c>
      <c r="I21" s="4">
        <v>10540000</v>
      </c>
    </row>
    <row r="22" spans="1:9" x14ac:dyDescent="0.25">
      <c r="A22" t="s">
        <v>32</v>
      </c>
      <c r="B22" s="4">
        <v>4564880</v>
      </c>
      <c r="C22" s="4">
        <v>51353392</v>
      </c>
      <c r="D22" s="4">
        <v>1669737</v>
      </c>
      <c r="E22" s="4">
        <v>3963178</v>
      </c>
      <c r="F22" s="4">
        <v>4860673</v>
      </c>
      <c r="G22" s="4">
        <v>583110</v>
      </c>
      <c r="H22" s="4">
        <v>2193328</v>
      </c>
      <c r="I22" s="4">
        <v>4697334</v>
      </c>
    </row>
    <row r="23" spans="1:9" x14ac:dyDescent="0.25">
      <c r="A23" t="s">
        <v>33</v>
      </c>
      <c r="B23" s="4">
        <v>217391</v>
      </c>
      <c r="C23" s="4">
        <v>217391</v>
      </c>
      <c r="D23" s="4"/>
      <c r="E23" s="4"/>
      <c r="F23" s="4"/>
    </row>
    <row r="24" spans="1:9" x14ac:dyDescent="0.25">
      <c r="A24" t="s">
        <v>34</v>
      </c>
      <c r="B24" s="4"/>
      <c r="C24" s="4">
        <v>24454940</v>
      </c>
      <c r="D24" s="4">
        <v>370121</v>
      </c>
      <c r="E24" s="4">
        <v>370121</v>
      </c>
      <c r="F24" s="4">
        <v>370121</v>
      </c>
      <c r="G24" s="4">
        <v>84057</v>
      </c>
      <c r="H24" s="4">
        <v>851133</v>
      </c>
      <c r="I24" s="4">
        <v>851133</v>
      </c>
    </row>
    <row r="25" spans="1:9" x14ac:dyDescent="0.25">
      <c r="A25" t="s">
        <v>35</v>
      </c>
      <c r="B25" s="4">
        <v>227006862</v>
      </c>
      <c r="C25" s="4">
        <v>338851349</v>
      </c>
      <c r="D25" s="4">
        <v>132716409</v>
      </c>
      <c r="E25" s="4">
        <v>270023253</v>
      </c>
      <c r="F25" s="4">
        <v>381833823</v>
      </c>
      <c r="G25" s="4">
        <v>105158736</v>
      </c>
      <c r="H25" s="4">
        <v>212432882</v>
      </c>
      <c r="I25" s="4">
        <v>322906670</v>
      </c>
    </row>
    <row r="26" spans="1:9" x14ac:dyDescent="0.25">
      <c r="A26" t="s">
        <v>36</v>
      </c>
      <c r="B26" s="4">
        <v>838277084</v>
      </c>
      <c r="C26" s="4">
        <v>1243488034</v>
      </c>
      <c r="D26" s="4">
        <v>544630788</v>
      </c>
      <c r="E26" s="4">
        <v>943169731</v>
      </c>
      <c r="F26" s="4">
        <v>1316959514</v>
      </c>
      <c r="G26" s="4">
        <v>427125321</v>
      </c>
      <c r="H26" s="4">
        <v>886331347</v>
      </c>
      <c r="I26" s="4">
        <v>1352560944</v>
      </c>
    </row>
    <row r="27" spans="1:9" x14ac:dyDescent="0.25">
      <c r="A27" s="2"/>
      <c r="B27" s="5">
        <f>SUM(B16:B26)</f>
        <v>3688494029</v>
      </c>
      <c r="C27" s="5">
        <f t="shared" ref="C27:I27" si="2">SUM(C16:C26)</f>
        <v>5625721123</v>
      </c>
      <c r="D27" s="5">
        <f t="shared" si="2"/>
        <v>1929517609</v>
      </c>
      <c r="E27" s="5">
        <f t="shared" si="2"/>
        <v>3953732607</v>
      </c>
      <c r="F27" s="5">
        <f>SUM(F16:F26)</f>
        <v>5860212126</v>
      </c>
      <c r="G27" s="5">
        <f t="shared" si="2"/>
        <v>1815637502</v>
      </c>
      <c r="H27" s="5">
        <f t="shared" si="2"/>
        <v>4158174681</v>
      </c>
      <c r="I27" s="5">
        <f t="shared" si="2"/>
        <v>6335204644</v>
      </c>
    </row>
    <row r="28" spans="1:9" x14ac:dyDescent="0.25">
      <c r="A28" s="21" t="s">
        <v>111</v>
      </c>
      <c r="B28" s="5">
        <f>B14-B27</f>
        <v>19398584867</v>
      </c>
      <c r="C28" s="5">
        <f t="shared" ref="C28:I28" si="3">C14-C27</f>
        <v>6490720667</v>
      </c>
      <c r="D28" s="5">
        <f t="shared" si="3"/>
        <v>2002678818</v>
      </c>
      <c r="E28" s="5">
        <f t="shared" si="3"/>
        <v>4463379376</v>
      </c>
      <c r="F28" s="5">
        <f>F14-F27</f>
        <v>6686605370</v>
      </c>
      <c r="G28" s="5">
        <f t="shared" si="3"/>
        <v>2834612710</v>
      </c>
      <c r="H28" s="5">
        <f t="shared" si="3"/>
        <v>5400834855</v>
      </c>
      <c r="I28" s="5">
        <f t="shared" si="3"/>
        <v>7581083321</v>
      </c>
    </row>
    <row r="29" spans="1:9" x14ac:dyDescent="0.25">
      <c r="A29" s="19" t="s">
        <v>112</v>
      </c>
      <c r="B29" s="4"/>
      <c r="C29" s="4"/>
      <c r="D29" s="4"/>
      <c r="E29" s="4"/>
      <c r="F29" s="4"/>
    </row>
    <row r="30" spans="1:9" x14ac:dyDescent="0.25">
      <c r="A30" t="s">
        <v>66</v>
      </c>
      <c r="B30" s="4">
        <v>1402271752</v>
      </c>
      <c r="C30" s="4">
        <v>2382272757</v>
      </c>
      <c r="D30" s="4"/>
      <c r="E30" s="4"/>
      <c r="F30" s="4">
        <v>473937002</v>
      </c>
      <c r="G30" s="4">
        <v>619554050</v>
      </c>
      <c r="H30" s="4">
        <v>1590959469</v>
      </c>
      <c r="I30" s="4">
        <v>1590959469</v>
      </c>
    </row>
    <row r="31" spans="1:9" x14ac:dyDescent="0.25">
      <c r="A31" t="s">
        <v>67</v>
      </c>
      <c r="B31" s="4">
        <v>170001005</v>
      </c>
      <c r="C31" s="4"/>
      <c r="D31" s="4">
        <v>660000000</v>
      </c>
      <c r="E31" s="4">
        <v>660000000</v>
      </c>
      <c r="F31" s="4">
        <v>893562998</v>
      </c>
      <c r="G31" s="4">
        <v>402445950</v>
      </c>
      <c r="I31" s="4">
        <v>800510787</v>
      </c>
    </row>
    <row r="32" spans="1:9" x14ac:dyDescent="0.25">
      <c r="A32" t="s">
        <v>37</v>
      </c>
      <c r="B32" s="4"/>
      <c r="C32" s="4"/>
      <c r="D32" s="4"/>
      <c r="E32" s="4"/>
      <c r="F32" s="4">
        <v>192500000</v>
      </c>
    </row>
    <row r="33" spans="1:9" x14ac:dyDescent="0.25">
      <c r="A33" t="s">
        <v>68</v>
      </c>
      <c r="B33" s="4"/>
      <c r="C33" s="4"/>
      <c r="D33" s="4"/>
      <c r="E33" s="4"/>
      <c r="F33" s="4"/>
    </row>
    <row r="34" spans="1:9" x14ac:dyDescent="0.25">
      <c r="A34" t="s">
        <v>69</v>
      </c>
      <c r="B34" s="4"/>
      <c r="C34" s="4"/>
      <c r="D34" s="4"/>
      <c r="E34" s="4"/>
      <c r="F34" s="4"/>
    </row>
    <row r="35" spans="1:9" x14ac:dyDescent="0.25">
      <c r="A35" t="s">
        <v>71</v>
      </c>
      <c r="B35" s="4"/>
      <c r="C35" s="4"/>
      <c r="D35" s="4"/>
      <c r="E35" s="4"/>
      <c r="F35" s="4"/>
    </row>
    <row r="36" spans="1:9" x14ac:dyDescent="0.25">
      <c r="A36" t="s">
        <v>70</v>
      </c>
      <c r="B36" s="4">
        <v>130000000</v>
      </c>
      <c r="C36" s="4">
        <v>130000000</v>
      </c>
      <c r="D36" s="4"/>
      <c r="E36" s="4"/>
      <c r="F36" s="4"/>
      <c r="G36" s="7">
        <v>78000000</v>
      </c>
      <c r="H36">
        <v>47200000</v>
      </c>
      <c r="I36">
        <v>62700000</v>
      </c>
    </row>
    <row r="37" spans="1:9" x14ac:dyDescent="0.25">
      <c r="B37" s="4"/>
      <c r="C37" s="4"/>
      <c r="D37" s="4"/>
      <c r="E37" s="4"/>
      <c r="F37" s="4"/>
    </row>
    <row r="38" spans="1:9" x14ac:dyDescent="0.25">
      <c r="A38" s="2"/>
      <c r="B38" s="5">
        <f>SUM(B30:B36)</f>
        <v>1702272757</v>
      </c>
      <c r="C38" s="5">
        <f t="shared" ref="C38:I38" si="4">SUM(C30:C36)</f>
        <v>2512272757</v>
      </c>
      <c r="D38" s="5">
        <f t="shared" si="4"/>
        <v>660000000</v>
      </c>
      <c r="E38" s="5">
        <f t="shared" si="4"/>
        <v>660000000</v>
      </c>
      <c r="F38" s="5">
        <f t="shared" si="4"/>
        <v>1560000000</v>
      </c>
      <c r="G38" s="5">
        <f t="shared" si="4"/>
        <v>1100000000</v>
      </c>
      <c r="H38" s="5">
        <f t="shared" si="4"/>
        <v>1638159469</v>
      </c>
      <c r="I38" s="5">
        <f t="shared" si="4"/>
        <v>2454170256</v>
      </c>
    </row>
    <row r="39" spans="1:9" s="3" customFormat="1" x14ac:dyDescent="0.25">
      <c r="A39" s="3" t="s">
        <v>72</v>
      </c>
      <c r="B39" s="9">
        <v>0</v>
      </c>
      <c r="C39" s="9"/>
      <c r="D39" s="9">
        <v>0</v>
      </c>
      <c r="E39" s="9">
        <v>0</v>
      </c>
      <c r="F39" s="9">
        <v>0</v>
      </c>
    </row>
    <row r="40" spans="1:9" s="3" customFormat="1" x14ac:dyDescent="0.25">
      <c r="A40" s="3" t="s">
        <v>73</v>
      </c>
      <c r="B40" s="9">
        <v>0</v>
      </c>
      <c r="C40" s="9"/>
      <c r="D40" s="9">
        <v>0</v>
      </c>
      <c r="E40" s="9">
        <v>0</v>
      </c>
      <c r="F40" s="9">
        <v>0</v>
      </c>
    </row>
    <row r="41" spans="1:9" x14ac:dyDescent="0.25">
      <c r="A41" s="21" t="s">
        <v>113</v>
      </c>
      <c r="B41" s="5">
        <f>B28-B38+B39+B40</f>
        <v>17696312110</v>
      </c>
      <c r="C41" s="5">
        <f>C28-C38+C39+C40</f>
        <v>3978447910</v>
      </c>
      <c r="D41" s="5">
        <f>D28-D38+D39+D40</f>
        <v>1342678818</v>
      </c>
      <c r="E41" s="5">
        <f t="shared" ref="E41:I41" si="5">E28-E38+E39+E40</f>
        <v>3803379376</v>
      </c>
      <c r="F41" s="5">
        <f t="shared" si="5"/>
        <v>5126605370</v>
      </c>
      <c r="G41" s="5">
        <f t="shared" si="5"/>
        <v>1734612710</v>
      </c>
      <c r="H41" s="5">
        <f t="shared" si="5"/>
        <v>3762675386</v>
      </c>
      <c r="I41" s="5">
        <f t="shared" si="5"/>
        <v>5126913065</v>
      </c>
    </row>
    <row r="42" spans="1:9" x14ac:dyDescent="0.25">
      <c r="A42" s="21" t="s">
        <v>114</v>
      </c>
      <c r="B42" s="4"/>
    </row>
    <row r="43" spans="1:9" x14ac:dyDescent="0.25">
      <c r="A43" t="s">
        <v>38</v>
      </c>
      <c r="B43" s="4">
        <v>1735178635</v>
      </c>
      <c r="C43" s="4">
        <v>2497318429</v>
      </c>
      <c r="D43" s="4">
        <v>647580459</v>
      </c>
      <c r="E43" s="4">
        <v>1637564249</v>
      </c>
      <c r="F43" s="4"/>
      <c r="G43" s="4">
        <v>894415326</v>
      </c>
      <c r="H43" s="4">
        <v>1546379615</v>
      </c>
      <c r="I43" s="4">
        <v>2337157097</v>
      </c>
    </row>
    <row r="44" spans="1:9" x14ac:dyDescent="0.25">
      <c r="A44" t="s">
        <v>39</v>
      </c>
      <c r="B44" s="4">
        <v>0</v>
      </c>
      <c r="C44" s="4"/>
      <c r="D44" s="4"/>
      <c r="E44" s="4"/>
      <c r="F44" s="4"/>
      <c r="H44">
        <v>-6473602</v>
      </c>
      <c r="I44">
        <v>-5886684</v>
      </c>
    </row>
    <row r="45" spans="1:9" x14ac:dyDescent="0.25">
      <c r="B45" s="5">
        <f>B43+B44</f>
        <v>1735178635</v>
      </c>
      <c r="C45" s="5">
        <f t="shared" ref="C45:I45" si="6">C43+C44</f>
        <v>2497318429</v>
      </c>
      <c r="D45" s="5">
        <f t="shared" si="6"/>
        <v>647580459</v>
      </c>
      <c r="E45" s="5">
        <f>E43+E44</f>
        <v>1637564249</v>
      </c>
      <c r="F45" s="5">
        <f t="shared" si="6"/>
        <v>0</v>
      </c>
      <c r="G45" s="5">
        <f t="shared" si="6"/>
        <v>894415326</v>
      </c>
      <c r="H45" s="5">
        <f t="shared" si="6"/>
        <v>1539906013</v>
      </c>
      <c r="I45" s="5">
        <f t="shared" si="6"/>
        <v>2331270413</v>
      </c>
    </row>
    <row r="46" spans="1:9" x14ac:dyDescent="0.25">
      <c r="B46" s="5"/>
      <c r="C46" s="5"/>
      <c r="D46" s="5"/>
      <c r="E46" s="5"/>
      <c r="F46" s="5"/>
    </row>
    <row r="47" spans="1:9" x14ac:dyDescent="0.25">
      <c r="A47" s="2" t="s">
        <v>115</v>
      </c>
      <c r="B47" s="5">
        <f>B41-B45</f>
        <v>15961133475</v>
      </c>
      <c r="C47" s="5">
        <f t="shared" ref="C47:D47" si="7">C41-C45</f>
        <v>1481129481</v>
      </c>
      <c r="D47" s="5">
        <f t="shared" si="7"/>
        <v>695098359</v>
      </c>
      <c r="E47" s="5">
        <f>E41-E45</f>
        <v>2165815127</v>
      </c>
      <c r="F47" s="5">
        <f>F41-F45</f>
        <v>5126605370</v>
      </c>
      <c r="G47" s="5">
        <f t="shared" ref="G47:I47" si="8">G41-G45</f>
        <v>840197384</v>
      </c>
      <c r="H47" s="5">
        <f t="shared" si="8"/>
        <v>2222769373</v>
      </c>
      <c r="I47" s="5">
        <f t="shared" si="8"/>
        <v>2795642652</v>
      </c>
    </row>
    <row r="48" spans="1:9" x14ac:dyDescent="0.25">
      <c r="A48" s="22" t="s">
        <v>40</v>
      </c>
      <c r="B48" s="6">
        <f>B47/'1'!B57</f>
        <v>16.786991054418639</v>
      </c>
      <c r="C48" s="6">
        <f>C47/'1'!C57</f>
        <v>1.5577657681346293</v>
      </c>
      <c r="D48" s="6">
        <f>D47/'1'!D57</f>
        <v>0.73106399070909811</v>
      </c>
      <c r="E48" s="14">
        <f>E47/'1'!E57</f>
        <v>2.2778782734584939</v>
      </c>
      <c r="F48" s="6">
        <f>F47/'1'!F57</f>
        <v>5.1351096199064177</v>
      </c>
      <c r="G48" s="6">
        <f>G47/'1'!G57</f>
        <v>0.8415911422490876</v>
      </c>
      <c r="H48" s="6">
        <f>H47/'1'!H57</f>
        <v>2.1616083549737515</v>
      </c>
      <c r="I48" s="6">
        <f>I47/'1'!I57</f>
        <v>2.7187186342809913</v>
      </c>
    </row>
    <row r="49" spans="1:9" x14ac:dyDescent="0.25">
      <c r="A49" s="22" t="s">
        <v>116</v>
      </c>
      <c r="B49" s="5">
        <f>'1'!B45/10</f>
        <v>950803716</v>
      </c>
      <c r="C49" s="5">
        <f>'1'!C45/10</f>
        <v>950803716</v>
      </c>
      <c r="D49" s="5">
        <f>'1'!D45/10</f>
        <v>950803716</v>
      </c>
      <c r="E49" s="5">
        <f>'1'!E45/10</f>
        <v>950803716</v>
      </c>
      <c r="F49" s="5">
        <f>'1'!F45/10</f>
        <v>998343901</v>
      </c>
      <c r="G49" s="5">
        <f>'1'!G45/10</f>
        <v>998343901</v>
      </c>
      <c r="H49" s="5">
        <f>'1'!H45/10</f>
        <v>1028294218</v>
      </c>
      <c r="I49" s="5">
        <f>'1'!I45/10</f>
        <v>1028294218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98" zoomScaleNormal="98" workbookViewId="0">
      <pane xSplit="1" ySplit="5" topLeftCell="H39" activePane="bottomRight" state="frozen"/>
      <selection pane="topRight" activeCell="B1" sqref="B1"/>
      <selection pane="bottomLeft" activeCell="A6" sqref="A6"/>
      <selection pane="bottomRight" activeCell="H50" sqref="H50:I50"/>
    </sheetView>
  </sheetViews>
  <sheetFormatPr defaultRowHeight="15" x14ac:dyDescent="0.25"/>
  <cols>
    <col min="1" max="1" width="47.85546875" customWidth="1"/>
    <col min="2" max="3" width="16" bestFit="1" customWidth="1"/>
    <col min="4" max="4" width="15.85546875" customWidth="1"/>
    <col min="5" max="5" width="16" bestFit="1" customWidth="1"/>
    <col min="6" max="6" width="18.7109375" bestFit="1" customWidth="1"/>
    <col min="7" max="7" width="15.140625" customWidth="1"/>
    <col min="8" max="8" width="19.140625" customWidth="1"/>
    <col min="9" max="9" width="16.7109375" customWidth="1"/>
  </cols>
  <sheetData>
    <row r="1" spans="1:9" x14ac:dyDescent="0.25">
      <c r="A1" s="2" t="s">
        <v>91</v>
      </c>
    </row>
    <row r="2" spans="1:9" x14ac:dyDescent="0.25">
      <c r="A2" s="2" t="s">
        <v>128</v>
      </c>
    </row>
    <row r="3" spans="1:9" x14ac:dyDescent="0.25">
      <c r="A3" t="s">
        <v>90</v>
      </c>
    </row>
    <row r="4" spans="1:9" x14ac:dyDescent="0.25">
      <c r="B4" s="16" t="s">
        <v>86</v>
      </c>
      <c r="C4" s="16" t="s">
        <v>85</v>
      </c>
      <c r="D4" s="16" t="s">
        <v>87</v>
      </c>
      <c r="E4" s="16" t="s">
        <v>86</v>
      </c>
      <c r="F4" s="16" t="s">
        <v>85</v>
      </c>
      <c r="G4" s="23" t="s">
        <v>87</v>
      </c>
      <c r="H4" s="23" t="s">
        <v>86</v>
      </c>
      <c r="I4" s="23" t="s">
        <v>85</v>
      </c>
    </row>
    <row r="5" spans="1:9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24">
        <v>43555</v>
      </c>
      <c r="H5" s="24">
        <v>43646</v>
      </c>
      <c r="I5" s="24">
        <v>43738</v>
      </c>
    </row>
    <row r="6" spans="1:9" x14ac:dyDescent="0.25">
      <c r="A6" s="21" t="s">
        <v>117</v>
      </c>
      <c r="B6" s="2"/>
      <c r="C6" s="2"/>
      <c r="D6" s="2"/>
      <c r="E6" s="2"/>
    </row>
    <row r="7" spans="1:9" x14ac:dyDescent="0.25">
      <c r="A7" s="19" t="s">
        <v>118</v>
      </c>
      <c r="B7" s="2"/>
      <c r="C7" s="2"/>
      <c r="D7" s="2"/>
      <c r="E7" s="2"/>
    </row>
    <row r="8" spans="1:9" x14ac:dyDescent="0.25">
      <c r="A8" t="s">
        <v>41</v>
      </c>
      <c r="B8" s="7">
        <v>11937738665</v>
      </c>
      <c r="C8" s="7">
        <v>17869329554</v>
      </c>
      <c r="D8" s="7">
        <v>6106568876</v>
      </c>
      <c r="E8" s="7">
        <v>13197025071</v>
      </c>
      <c r="F8" s="7">
        <v>26587137077</v>
      </c>
      <c r="G8" s="7">
        <v>7574171518</v>
      </c>
      <c r="H8" s="7">
        <v>15649775371</v>
      </c>
      <c r="I8" s="7">
        <v>23758483634</v>
      </c>
    </row>
    <row r="9" spans="1:9" x14ac:dyDescent="0.25">
      <c r="A9" t="s">
        <v>42</v>
      </c>
      <c r="B9" s="7">
        <v>-5463769687</v>
      </c>
      <c r="C9" s="7">
        <v>-8169717676</v>
      </c>
      <c r="D9" s="7">
        <v>-2849314486</v>
      </c>
      <c r="E9" s="7">
        <v>-6502568221</v>
      </c>
      <c r="F9" s="7">
        <v>-16406420250</v>
      </c>
      <c r="G9" s="7">
        <v>-2649995835</v>
      </c>
      <c r="H9" s="7">
        <v>-6824021682</v>
      </c>
      <c r="I9" s="7">
        <v>-9560385093</v>
      </c>
    </row>
    <row r="10" spans="1:9" x14ac:dyDescent="0.25">
      <c r="A10" t="s">
        <v>43</v>
      </c>
      <c r="B10" s="7">
        <v>108330331</v>
      </c>
      <c r="C10" s="7">
        <v>173172481</v>
      </c>
      <c r="D10" s="7">
        <v>22587500</v>
      </c>
      <c r="E10" s="7">
        <v>104916066</v>
      </c>
      <c r="F10" s="7">
        <v>161983209</v>
      </c>
      <c r="G10" s="7">
        <v>216465299</v>
      </c>
      <c r="H10" s="7">
        <v>334876089</v>
      </c>
      <c r="I10" s="7">
        <v>381767651</v>
      </c>
    </row>
    <row r="11" spans="1:9" x14ac:dyDescent="0.25">
      <c r="A11" t="s">
        <v>44</v>
      </c>
      <c r="B11" s="7">
        <v>566688649</v>
      </c>
      <c r="C11" s="7">
        <v>849356881</v>
      </c>
      <c r="D11" s="7">
        <v>284908994</v>
      </c>
      <c r="E11" s="7">
        <v>595690829</v>
      </c>
      <c r="F11" s="7">
        <v>872651023</v>
      </c>
      <c r="G11" s="7">
        <v>303457449</v>
      </c>
      <c r="H11" s="7">
        <v>592440527</v>
      </c>
      <c r="I11" s="7">
        <v>874969644</v>
      </c>
    </row>
    <row r="12" spans="1:9" x14ac:dyDescent="0.25">
      <c r="A12" t="s">
        <v>45</v>
      </c>
      <c r="B12" s="7">
        <v>133727023</v>
      </c>
      <c r="C12" s="7">
        <v>133727023</v>
      </c>
      <c r="D12" s="7"/>
      <c r="E12" s="7" t="s">
        <v>89</v>
      </c>
      <c r="F12" s="7">
        <v>125070</v>
      </c>
    </row>
    <row r="13" spans="1:9" x14ac:dyDescent="0.25">
      <c r="A13" t="s">
        <v>46</v>
      </c>
      <c r="B13" s="7">
        <v>-2114811076</v>
      </c>
      <c r="C13" s="7">
        <v>-3238151531</v>
      </c>
      <c r="D13" s="7">
        <v>-982348821</v>
      </c>
      <c r="E13" s="7">
        <v>-2191673096</v>
      </c>
      <c r="F13" s="7">
        <v>-3339027426</v>
      </c>
      <c r="G13" s="7">
        <v>-977032617</v>
      </c>
      <c r="H13" s="7">
        <v>-2468754376</v>
      </c>
      <c r="I13" s="7">
        <v>-3771045594</v>
      </c>
    </row>
    <row r="14" spans="1:9" x14ac:dyDescent="0.25">
      <c r="A14" t="s">
        <v>47</v>
      </c>
      <c r="B14" s="7">
        <v>-125380588</v>
      </c>
      <c r="C14" s="7">
        <v>-178421447</v>
      </c>
      <c r="D14" s="7">
        <v>-56293466</v>
      </c>
      <c r="E14" s="7">
        <v>-122656607</v>
      </c>
      <c r="F14" s="7">
        <v>-179041496</v>
      </c>
      <c r="G14" s="7">
        <v>-55279452</v>
      </c>
      <c r="H14" s="7">
        <v>-118260297</v>
      </c>
      <c r="I14" s="7">
        <v>-176549087</v>
      </c>
    </row>
    <row r="15" spans="1:9" x14ac:dyDescent="0.25">
      <c r="A15" t="s">
        <v>48</v>
      </c>
      <c r="B15" s="7">
        <v>-1471803637</v>
      </c>
      <c r="C15" s="7">
        <v>-2246975231</v>
      </c>
      <c r="D15" s="7">
        <v>-664599637</v>
      </c>
      <c r="E15" s="7">
        <v>-1646765526</v>
      </c>
      <c r="F15" s="7">
        <v>-2230850842</v>
      </c>
      <c r="G15" s="7">
        <v>-664995157</v>
      </c>
      <c r="H15" s="7">
        <v>-1403693999</v>
      </c>
      <c r="I15" s="7">
        <v>-1794910665</v>
      </c>
    </row>
    <row r="16" spans="1:9" x14ac:dyDescent="0.25">
      <c r="A16" t="s">
        <v>49</v>
      </c>
      <c r="B16" s="7">
        <v>987778468</v>
      </c>
      <c r="C16" s="7">
        <v>1260573527</v>
      </c>
      <c r="D16" s="7">
        <v>367445543</v>
      </c>
      <c r="E16" s="7">
        <v>1022048238</v>
      </c>
      <c r="F16" s="7">
        <v>1331341367</v>
      </c>
      <c r="G16" s="7">
        <v>419724193</v>
      </c>
      <c r="H16" s="7">
        <v>1117599502</v>
      </c>
      <c r="I16" s="7">
        <v>1328002644</v>
      </c>
    </row>
    <row r="17" spans="1:9" x14ac:dyDescent="0.25">
      <c r="A17" t="s">
        <v>50</v>
      </c>
      <c r="B17" s="7">
        <v>-1266288393</v>
      </c>
      <c r="C17" s="7">
        <v>-2188029360</v>
      </c>
      <c r="D17" s="7">
        <v>-782197180</v>
      </c>
      <c r="E17" s="7">
        <v>-1420547264</v>
      </c>
      <c r="F17" s="7">
        <v>-2032971250</v>
      </c>
      <c r="G17" s="7">
        <v>-705761206</v>
      </c>
      <c r="H17" s="7">
        <v>-1414265889</v>
      </c>
      <c r="I17" s="7">
        <v>-2142901176</v>
      </c>
    </row>
    <row r="18" spans="1:9" x14ac:dyDescent="0.25">
      <c r="A18" s="2"/>
      <c r="B18" s="8">
        <f t="shared" ref="B18:E18" si="0">SUM(B8:B17)</f>
        <v>3292209755</v>
      </c>
      <c r="C18" s="8">
        <f>SUM(C8:C17)</f>
        <v>4264864221</v>
      </c>
      <c r="D18" s="8">
        <f t="shared" si="0"/>
        <v>1446757323</v>
      </c>
      <c r="E18" s="8">
        <f t="shared" si="0"/>
        <v>3035469490</v>
      </c>
      <c r="F18" s="8">
        <f t="shared" ref="F18:I18" si="1">SUM(F8:F17)</f>
        <v>4764926482</v>
      </c>
      <c r="G18" s="8">
        <f t="shared" si="1"/>
        <v>3460754192</v>
      </c>
      <c r="H18" s="8">
        <f t="shared" si="1"/>
        <v>5465695246</v>
      </c>
      <c r="I18" s="8">
        <f t="shared" si="1"/>
        <v>8897431958</v>
      </c>
    </row>
    <row r="19" spans="1:9" x14ac:dyDescent="0.25">
      <c r="A19" s="20" t="s">
        <v>51</v>
      </c>
      <c r="B19" s="8"/>
      <c r="C19" s="8"/>
      <c r="D19" s="8"/>
      <c r="E19" s="8"/>
      <c r="F19" s="7"/>
    </row>
    <row r="20" spans="1:9" x14ac:dyDescent="0.25">
      <c r="A20" s="3" t="s">
        <v>54</v>
      </c>
      <c r="B20" s="7">
        <v>2271715246</v>
      </c>
      <c r="C20" s="7">
        <v>1049520640</v>
      </c>
      <c r="D20" s="7">
        <v>106013178</v>
      </c>
      <c r="E20" s="7">
        <v>-2490007572</v>
      </c>
      <c r="F20" s="7">
        <v>-6901715712</v>
      </c>
      <c r="G20" s="7">
        <v>-1798101635</v>
      </c>
      <c r="H20" s="7">
        <v>-12375249271</v>
      </c>
      <c r="I20" s="7">
        <v>-26772351454</v>
      </c>
    </row>
    <row r="21" spans="1:9" x14ac:dyDescent="0.25">
      <c r="A21" s="3" t="s">
        <v>55</v>
      </c>
      <c r="B21" s="7">
        <v>-4529454783</v>
      </c>
      <c r="C21" s="7">
        <v>-5546706342</v>
      </c>
      <c r="D21" s="7">
        <v>-31614283</v>
      </c>
      <c r="E21" s="7">
        <v>-213551468</v>
      </c>
      <c r="F21" s="7">
        <v>-1057189428</v>
      </c>
      <c r="G21" s="7">
        <v>271309464</v>
      </c>
      <c r="H21" s="7">
        <v>-1047712749</v>
      </c>
      <c r="I21" s="7">
        <v>-1260653201</v>
      </c>
    </row>
    <row r="22" spans="1:9" x14ac:dyDescent="0.25">
      <c r="A22" s="3" t="s">
        <v>56</v>
      </c>
      <c r="B22" s="7">
        <v>-10128639423</v>
      </c>
      <c r="C22" s="7">
        <v>-15451638707</v>
      </c>
      <c r="D22" s="7">
        <v>-8901986300</v>
      </c>
      <c r="E22" s="7">
        <v>-13300960196</v>
      </c>
      <c r="F22" s="7">
        <v>-7459402244</v>
      </c>
      <c r="G22" s="7">
        <v>7673803991</v>
      </c>
      <c r="H22" s="7">
        <v>-15601039252</v>
      </c>
      <c r="I22" s="7">
        <v>-10718413942</v>
      </c>
    </row>
    <row r="23" spans="1:9" x14ac:dyDescent="0.25">
      <c r="A23" s="3" t="s">
        <v>11</v>
      </c>
      <c r="B23" s="7">
        <v>-3415821880</v>
      </c>
      <c r="C23" s="7">
        <v>1411342843</v>
      </c>
      <c r="D23" s="7">
        <v>-387289410</v>
      </c>
      <c r="E23" s="7">
        <v>-1317940284</v>
      </c>
      <c r="F23" s="7">
        <v>-1412420660</v>
      </c>
      <c r="G23" s="7">
        <v>-941717076</v>
      </c>
      <c r="H23" s="7">
        <v>-643711731</v>
      </c>
      <c r="I23" s="7">
        <v>-665281756</v>
      </c>
    </row>
    <row r="24" spans="1:9" x14ac:dyDescent="0.25">
      <c r="A24" s="3" t="s">
        <v>74</v>
      </c>
      <c r="B24" s="7">
        <v>11899367713</v>
      </c>
      <c r="C24" s="7">
        <v>7150532164</v>
      </c>
      <c r="D24" s="7">
        <v>-3320217542</v>
      </c>
      <c r="E24" s="7">
        <v>-2342449406</v>
      </c>
      <c r="F24" s="7">
        <v>-4434530344</v>
      </c>
      <c r="G24" s="7">
        <v>-2020974654</v>
      </c>
      <c r="H24" s="7">
        <v>4065089319</v>
      </c>
      <c r="I24" s="7">
        <v>1928126796</v>
      </c>
    </row>
    <row r="25" spans="1:9" x14ac:dyDescent="0.25">
      <c r="A25" s="3" t="s">
        <v>52</v>
      </c>
      <c r="B25" s="7">
        <v>8700542596</v>
      </c>
      <c r="C25" s="7">
        <v>12497747960</v>
      </c>
      <c r="D25" s="7">
        <v>9853752680</v>
      </c>
      <c r="E25" s="7">
        <v>20600897942</v>
      </c>
      <c r="F25" s="7">
        <v>28303824655</v>
      </c>
      <c r="G25" s="7">
        <v>-615847740</v>
      </c>
      <c r="H25" s="7">
        <v>23292847219</v>
      </c>
      <c r="I25" s="7">
        <v>29930366346</v>
      </c>
    </row>
    <row r="26" spans="1:9" x14ac:dyDescent="0.25">
      <c r="A26" s="3" t="s">
        <v>57</v>
      </c>
      <c r="B26" s="7">
        <v>-691134393</v>
      </c>
      <c r="C26" s="7">
        <v>-2843466105</v>
      </c>
      <c r="D26" s="7">
        <v>456911028</v>
      </c>
      <c r="E26" s="7">
        <v>1057040940</v>
      </c>
      <c r="F26" s="7">
        <v>-3080349551</v>
      </c>
      <c r="G26" s="7">
        <v>472187052</v>
      </c>
      <c r="H26" s="7">
        <v>86280647</v>
      </c>
      <c r="I26" s="7">
        <v>214397097</v>
      </c>
    </row>
    <row r="27" spans="1:9" x14ac:dyDescent="0.25">
      <c r="A27" s="3" t="s">
        <v>79</v>
      </c>
      <c r="B27" s="7"/>
      <c r="C27" s="7"/>
      <c r="D27" s="7"/>
      <c r="E27" s="7"/>
      <c r="F27" s="7"/>
    </row>
    <row r="28" spans="1:9" x14ac:dyDescent="0.25">
      <c r="A28" s="3" t="s">
        <v>17</v>
      </c>
      <c r="B28" s="7">
        <v>680533397</v>
      </c>
      <c r="C28" s="7">
        <v>608382111</v>
      </c>
      <c r="D28" s="7">
        <v>-255881396</v>
      </c>
      <c r="E28" s="7">
        <v>-98251126</v>
      </c>
      <c r="F28" s="7">
        <v>-155339971</v>
      </c>
      <c r="G28" s="7">
        <v>626983872</v>
      </c>
      <c r="H28" s="7">
        <v>389111600</v>
      </c>
      <c r="I28" s="7">
        <v>492209018</v>
      </c>
    </row>
    <row r="29" spans="1:9" x14ac:dyDescent="0.25">
      <c r="A29" s="3"/>
      <c r="B29" s="7"/>
      <c r="C29" s="7"/>
      <c r="D29" s="7"/>
      <c r="E29" s="7"/>
      <c r="F29" s="7"/>
    </row>
    <row r="30" spans="1:9" x14ac:dyDescent="0.25">
      <c r="A30" s="2"/>
      <c r="B30" s="8">
        <f t="shared" ref="B30:E30" si="2">SUM(B20:B28)</f>
        <v>4787108473</v>
      </c>
      <c r="C30" s="8">
        <f t="shared" si="2"/>
        <v>-1124285436</v>
      </c>
      <c r="D30" s="8">
        <f t="shared" si="2"/>
        <v>-2480312045</v>
      </c>
      <c r="E30" s="8">
        <f t="shared" si="2"/>
        <v>1894778830</v>
      </c>
      <c r="F30" s="8">
        <f t="shared" ref="F30:I30" si="3">SUM(F20:F28)</f>
        <v>3802876745</v>
      </c>
      <c r="G30" s="8">
        <f t="shared" si="3"/>
        <v>3667643274</v>
      </c>
      <c r="H30" s="8">
        <f t="shared" si="3"/>
        <v>-1834384218</v>
      </c>
      <c r="I30" s="8">
        <f t="shared" si="3"/>
        <v>-6851601096</v>
      </c>
    </row>
    <row r="31" spans="1:9" x14ac:dyDescent="0.25">
      <c r="A31" s="2"/>
      <c r="B31" s="8">
        <f t="shared" ref="B31:E31" si="4">B18+B30</f>
        <v>8079318228</v>
      </c>
      <c r="C31" s="8">
        <f t="shared" si="4"/>
        <v>3140578785</v>
      </c>
      <c r="D31" s="8">
        <f t="shared" si="4"/>
        <v>-1033554722</v>
      </c>
      <c r="E31" s="8">
        <f t="shared" si="4"/>
        <v>4930248320</v>
      </c>
      <c r="F31" s="8">
        <f t="shared" ref="F31:I31" si="5">F18+F30</f>
        <v>8567803227</v>
      </c>
      <c r="G31" s="8">
        <f t="shared" si="5"/>
        <v>7128397466</v>
      </c>
      <c r="H31" s="8">
        <f t="shared" si="5"/>
        <v>3631311028</v>
      </c>
      <c r="I31" s="8">
        <f t="shared" si="5"/>
        <v>2045830862</v>
      </c>
    </row>
    <row r="32" spans="1:9" x14ac:dyDescent="0.25">
      <c r="B32" s="7"/>
      <c r="C32" s="7"/>
      <c r="D32" s="7"/>
      <c r="E32" s="7"/>
      <c r="F32" s="7"/>
    </row>
    <row r="33" spans="1:9" x14ac:dyDescent="0.25">
      <c r="A33" s="21" t="s">
        <v>119</v>
      </c>
      <c r="B33" s="8"/>
      <c r="C33" s="8"/>
      <c r="D33" s="8"/>
      <c r="E33" s="8"/>
      <c r="F33" s="7"/>
    </row>
    <row r="34" spans="1:9" x14ac:dyDescent="0.25">
      <c r="A34" t="s">
        <v>53</v>
      </c>
      <c r="B34" s="7"/>
      <c r="C34" s="7"/>
      <c r="D34" s="7"/>
      <c r="E34" s="7"/>
      <c r="F34" s="7">
        <v>0</v>
      </c>
    </row>
    <row r="35" spans="1:9" x14ac:dyDescent="0.25">
      <c r="A35" t="s">
        <v>75</v>
      </c>
      <c r="B35" s="7">
        <v>-330195996</v>
      </c>
      <c r="C35" s="7">
        <v>-475002887</v>
      </c>
      <c r="D35" s="7">
        <v>-189577751</v>
      </c>
      <c r="E35" s="7">
        <v>-400526506</v>
      </c>
      <c r="F35" s="7">
        <v>-563198522</v>
      </c>
      <c r="G35" s="7">
        <v>-133547547</v>
      </c>
      <c r="H35" s="7">
        <v>-373914604</v>
      </c>
      <c r="I35" s="7">
        <v>-527843170</v>
      </c>
    </row>
    <row r="36" spans="1:9" x14ac:dyDescent="0.25">
      <c r="A36" s="2"/>
      <c r="B36" s="8">
        <f t="shared" ref="B36:E36" si="6">SUM(B34:B35)</f>
        <v>-330195996</v>
      </c>
      <c r="C36" s="8">
        <f t="shared" si="6"/>
        <v>-475002887</v>
      </c>
      <c r="D36" s="8">
        <f t="shared" si="6"/>
        <v>-189577751</v>
      </c>
      <c r="E36" s="8">
        <f t="shared" si="6"/>
        <v>-400526506</v>
      </c>
      <c r="F36" s="8">
        <f t="shared" ref="F36:I36" si="7">SUM(F34:F35)</f>
        <v>-563198522</v>
      </c>
      <c r="G36" s="8">
        <f t="shared" si="7"/>
        <v>-133547547</v>
      </c>
      <c r="H36" s="8">
        <f t="shared" si="7"/>
        <v>-373914604</v>
      </c>
      <c r="I36" s="8">
        <f t="shared" si="7"/>
        <v>-527843170</v>
      </c>
    </row>
    <row r="37" spans="1:9" x14ac:dyDescent="0.25">
      <c r="B37" s="7"/>
      <c r="C37" s="7"/>
      <c r="D37" s="7"/>
      <c r="E37" s="7"/>
      <c r="F37" s="7"/>
    </row>
    <row r="38" spans="1:9" x14ac:dyDescent="0.25">
      <c r="A38" s="21" t="s">
        <v>120</v>
      </c>
      <c r="B38" s="8"/>
      <c r="C38" s="8"/>
      <c r="D38" s="8"/>
      <c r="E38" s="8"/>
      <c r="F38" s="7"/>
    </row>
    <row r="39" spans="1:9" x14ac:dyDescent="0.25">
      <c r="A39" s="3" t="s">
        <v>76</v>
      </c>
      <c r="B39" s="7">
        <v>-14554703</v>
      </c>
      <c r="C39" s="7">
        <v>-14154012</v>
      </c>
      <c r="D39" s="7"/>
      <c r="E39" s="7"/>
      <c r="F39" s="7"/>
    </row>
    <row r="40" spans="1:9" x14ac:dyDescent="0.25">
      <c r="A40" s="3" t="s">
        <v>77</v>
      </c>
      <c r="B40" s="7"/>
      <c r="C40" s="7"/>
      <c r="D40" s="7"/>
      <c r="E40" s="7"/>
      <c r="F40" s="7"/>
    </row>
    <row r="41" spans="1:9" x14ac:dyDescent="0.25">
      <c r="A41" s="3" t="s">
        <v>78</v>
      </c>
      <c r="B41" s="7"/>
      <c r="C41" s="7"/>
      <c r="D41" s="7"/>
      <c r="E41" s="7"/>
      <c r="F41" s="7">
        <v>0</v>
      </c>
    </row>
    <row r="42" spans="1:9" x14ac:dyDescent="0.25">
      <c r="A42" s="3" t="s">
        <v>58</v>
      </c>
      <c r="B42" s="7">
        <v>-440186906</v>
      </c>
      <c r="C42" s="7">
        <v>-440186906</v>
      </c>
      <c r="D42" s="7"/>
      <c r="E42" s="7">
        <v>-475401858</v>
      </c>
      <c r="F42" s="7">
        <v>-475401858</v>
      </c>
      <c r="H42" s="7">
        <v>-998343901</v>
      </c>
      <c r="I42" s="7">
        <v>-998343901</v>
      </c>
    </row>
    <row r="43" spans="1:9" x14ac:dyDescent="0.25">
      <c r="A43" s="3" t="s">
        <v>88</v>
      </c>
      <c r="B43" s="7"/>
      <c r="C43" s="7"/>
      <c r="D43" s="7">
        <v>40614</v>
      </c>
      <c r="E43" s="7">
        <v>-97346</v>
      </c>
      <c r="F43" s="7">
        <v>790697</v>
      </c>
      <c r="G43" s="7">
        <v>87560</v>
      </c>
      <c r="H43" s="7">
        <v>260269</v>
      </c>
      <c r="I43" s="7">
        <v>277918</v>
      </c>
    </row>
    <row r="44" spans="1:9" x14ac:dyDescent="0.25">
      <c r="A44" s="3" t="s">
        <v>80</v>
      </c>
      <c r="B44" s="7"/>
      <c r="C44" s="7"/>
      <c r="D44" s="7"/>
      <c r="E44" s="7"/>
      <c r="F44" s="7">
        <v>0</v>
      </c>
    </row>
    <row r="45" spans="1:9" x14ac:dyDescent="0.25">
      <c r="A45" s="2"/>
      <c r="B45" s="8">
        <f t="shared" ref="B45:E45" si="8">SUM(B39:B44)</f>
        <v>-454741609</v>
      </c>
      <c r="C45" s="8">
        <f>SUM(C39:C44)</f>
        <v>-454340918</v>
      </c>
      <c r="D45" s="8">
        <f t="shared" si="8"/>
        <v>40614</v>
      </c>
      <c r="E45" s="8">
        <f t="shared" si="8"/>
        <v>-475499204</v>
      </c>
      <c r="F45" s="8">
        <f t="shared" ref="F45:I45" si="9">SUM(F39:F44)</f>
        <v>-474611161</v>
      </c>
      <c r="G45" s="8">
        <f t="shared" si="9"/>
        <v>87560</v>
      </c>
      <c r="H45" s="8">
        <f t="shared" si="9"/>
        <v>-998083632</v>
      </c>
      <c r="I45" s="8">
        <f t="shared" si="9"/>
        <v>-998065983</v>
      </c>
    </row>
    <row r="46" spans="1:9" x14ac:dyDescent="0.25">
      <c r="A46" s="21" t="s">
        <v>121</v>
      </c>
      <c r="B46" s="8">
        <f t="shared" ref="B46:E46" si="10">B31+B36+B45</f>
        <v>7294380623</v>
      </c>
      <c r="C46" s="8">
        <f t="shared" si="10"/>
        <v>2211234980</v>
      </c>
      <c r="D46" s="8">
        <f t="shared" si="10"/>
        <v>-1223091859</v>
      </c>
      <c r="E46" s="8">
        <f t="shared" si="10"/>
        <v>4054222610</v>
      </c>
      <c r="F46" s="8">
        <f t="shared" ref="F46:I46" si="11">F31+F36+F45</f>
        <v>7529993544</v>
      </c>
      <c r="G46" s="8">
        <f t="shared" si="11"/>
        <v>6994937479</v>
      </c>
      <c r="H46" s="8">
        <f t="shared" si="11"/>
        <v>2259312792</v>
      </c>
      <c r="I46" s="8">
        <f t="shared" si="11"/>
        <v>519921709</v>
      </c>
    </row>
    <row r="47" spans="1:9" x14ac:dyDescent="0.25">
      <c r="A47" s="22" t="s">
        <v>122</v>
      </c>
      <c r="B47" s="8">
        <v>31084907665</v>
      </c>
      <c r="C47" s="8">
        <v>31084907665</v>
      </c>
      <c r="D47" s="8">
        <v>36849712020</v>
      </c>
      <c r="E47" s="8">
        <v>36849712020</v>
      </c>
      <c r="F47" s="8">
        <v>36849712020</v>
      </c>
      <c r="G47" s="8">
        <v>39565251206</v>
      </c>
      <c r="H47" s="8">
        <v>39565251206</v>
      </c>
      <c r="I47" s="8">
        <v>39565251206</v>
      </c>
    </row>
    <row r="48" spans="1:9" x14ac:dyDescent="0.25">
      <c r="A48" s="21" t="s">
        <v>123</v>
      </c>
      <c r="B48" s="8">
        <f t="shared" ref="B48:E48" si="12">SUM(B46:B47)</f>
        <v>38379288288</v>
      </c>
      <c r="C48" s="8">
        <f t="shared" si="12"/>
        <v>33296142645</v>
      </c>
      <c r="D48" s="8">
        <f t="shared" si="12"/>
        <v>35626620161</v>
      </c>
      <c r="E48" s="8">
        <f t="shared" si="12"/>
        <v>40903934630</v>
      </c>
      <c r="F48" s="8">
        <f t="shared" ref="F48:I48" si="13">SUM(F46:F47)</f>
        <v>44379705564</v>
      </c>
      <c r="G48" s="8">
        <f t="shared" si="13"/>
        <v>46560188685</v>
      </c>
      <c r="H48" s="8">
        <f t="shared" si="13"/>
        <v>41824563998</v>
      </c>
      <c r="I48" s="8">
        <f t="shared" si="13"/>
        <v>40085172915</v>
      </c>
    </row>
    <row r="49" spans="1:11" x14ac:dyDescent="0.25">
      <c r="A49" s="22" t="s">
        <v>124</v>
      </c>
      <c r="B49" s="15">
        <f>B31/'1'!B57</f>
        <v>8.4973565963639963</v>
      </c>
      <c r="C49" s="15">
        <f>C31/'1'!C57</f>
        <v>3.3030779456903177</v>
      </c>
      <c r="D49" s="15">
        <f>D31/'1'!D57</f>
        <v>-1.0870326909828778</v>
      </c>
      <c r="E49" s="15">
        <f>E31/'1'!E57</f>
        <v>5.1853481817902365</v>
      </c>
      <c r="F49" s="15">
        <f>F31/'1'!F57</f>
        <v>8.5820158949415966</v>
      </c>
      <c r="G49" s="15">
        <f>G31/'1'!G57</f>
        <v>7.1402223811451924</v>
      </c>
      <c r="H49" s="15">
        <f>H31/'1'!H57</f>
        <v>3.5313930239370461</v>
      </c>
      <c r="I49" s="15">
        <f>I31/'1'!I57</f>
        <v>1.989538427998824</v>
      </c>
    </row>
    <row r="50" spans="1:11" x14ac:dyDescent="0.25">
      <c r="A50" s="21" t="s">
        <v>125</v>
      </c>
      <c r="B50" s="8">
        <f>'1'!B45/10</f>
        <v>950803716</v>
      </c>
      <c r="C50" s="8">
        <f>'1'!C45/10</f>
        <v>950803716</v>
      </c>
      <c r="D50" s="8">
        <f>'1'!D45/10</f>
        <v>950803716</v>
      </c>
      <c r="E50" s="8">
        <f>'1'!E45/10</f>
        <v>950803716</v>
      </c>
      <c r="F50" s="8">
        <f>'1'!F45/10</f>
        <v>998343901</v>
      </c>
      <c r="G50" s="8">
        <f>'1'!G45/10</f>
        <v>998343901</v>
      </c>
      <c r="H50" s="8">
        <f>'1'!H45/10</f>
        <v>1028294218</v>
      </c>
      <c r="I50" s="8">
        <f>'1'!I45/10</f>
        <v>1028294218</v>
      </c>
      <c r="J50" s="8"/>
      <c r="K50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2" t="s">
        <v>91</v>
      </c>
    </row>
    <row r="2" spans="1:6" x14ac:dyDescent="0.25">
      <c r="A2" s="2" t="s">
        <v>81</v>
      </c>
    </row>
    <row r="3" spans="1:6" x14ac:dyDescent="0.25">
      <c r="A3" t="s">
        <v>90</v>
      </c>
    </row>
    <row r="4" spans="1:6" x14ac:dyDescent="0.25">
      <c r="B4" s="16" t="s">
        <v>86</v>
      </c>
      <c r="C4" s="16" t="s">
        <v>85</v>
      </c>
      <c r="D4" s="16" t="s">
        <v>87</v>
      </c>
      <c r="E4" s="16" t="s">
        <v>86</v>
      </c>
      <c r="F4" s="16" t="s">
        <v>85</v>
      </c>
    </row>
    <row r="5" spans="1:6" ht="15.75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</row>
    <row r="6" spans="1:6" x14ac:dyDescent="0.25">
      <c r="A6" t="s">
        <v>92</v>
      </c>
      <c r="B6" s="12">
        <f>'2'!B7/'2'!B8</f>
        <v>0.40838606560923618</v>
      </c>
      <c r="C6" s="12">
        <f>'2'!C7/'2'!C8</f>
        <v>0.41162031364948548</v>
      </c>
      <c r="D6" s="12">
        <f>'2'!D7/'2'!D8</f>
        <v>0.38523042736425772</v>
      </c>
      <c r="E6" s="12">
        <f>'2'!E7/'2'!E8</f>
        <v>0.37488331844196787</v>
      </c>
      <c r="F6" s="12">
        <f>'2'!F7/'2'!F8</f>
        <v>0.36547302419669458</v>
      </c>
    </row>
    <row r="7" spans="1:6" x14ac:dyDescent="0.25">
      <c r="A7" t="s">
        <v>82</v>
      </c>
      <c r="B7" s="12">
        <f>'2'!B28/'2'!B14</f>
        <v>0.84023556875187633</v>
      </c>
      <c r="C7" s="12">
        <f>'2'!C28/'2'!C14</f>
        <v>0.53569527915010107</v>
      </c>
      <c r="D7" s="12">
        <f>'2'!D28/'2'!D14</f>
        <v>0.50930284261712444</v>
      </c>
      <c r="E7" s="12">
        <f>'2'!E28/'2'!E14</f>
        <v>0.5302744438965129</v>
      </c>
      <c r="F7" s="12">
        <f>'2'!F28/'2'!F14</f>
        <v>0.53293238481644689</v>
      </c>
    </row>
    <row r="8" spans="1:6" x14ac:dyDescent="0.25">
      <c r="A8" t="s">
        <v>83</v>
      </c>
      <c r="B8" s="12">
        <f>'2'!B47/'2'!B14</f>
        <v>0.69134486640340542</v>
      </c>
      <c r="C8" s="12">
        <f>'2'!C47/'2'!C14</f>
        <v>0.12224129052659774</v>
      </c>
      <c r="D8" s="12">
        <f>'2'!D47/'2'!D14</f>
        <v>0.17677101637832296</v>
      </c>
      <c r="E8" s="12">
        <f>'2'!E47/'2'!E14</f>
        <v>0.25731095551232847</v>
      </c>
      <c r="F8" s="12">
        <f>'2'!F47/'2'!F14</f>
        <v>0.40859806653236108</v>
      </c>
    </row>
    <row r="9" spans="1:6" x14ac:dyDescent="0.25">
      <c r="A9" t="s">
        <v>93</v>
      </c>
      <c r="B9" s="12">
        <f>'2'!B47/'1'!B28</f>
        <v>4.6370103483502657E-2</v>
      </c>
      <c r="C9" s="12">
        <f>'2'!C47/'1'!C28</f>
        <v>4.3154342511283446E-3</v>
      </c>
      <c r="D9" s="12">
        <f>'2'!D47/'1'!D28</f>
        <v>1.8402501099208442E-3</v>
      </c>
      <c r="E9" s="12">
        <f>'2'!E47/'1'!E28</f>
        <v>6.2921014802882255E-3</v>
      </c>
      <c r="F9" s="12">
        <f>'2'!F47/'1'!F28</f>
        <v>1.2965230238892868E-2</v>
      </c>
    </row>
    <row r="10" spans="1:6" x14ac:dyDescent="0.25">
      <c r="A10" t="s">
        <v>94</v>
      </c>
      <c r="B10" s="12">
        <f>'2'!B47/'1'!B53</f>
        <v>0.63320653969747054</v>
      </c>
      <c r="C10" s="12">
        <f>'2'!C47/'1'!C53</f>
        <v>5.7879147408611047E-2</v>
      </c>
      <c r="D10" s="12">
        <f>'2'!D47/'1'!D53</f>
        <v>2.8093585579849822E-2</v>
      </c>
      <c r="E10" s="12">
        <f>'2'!E47/'1'!E53</f>
        <v>8.5921736344110586E-2</v>
      </c>
      <c r="F10" s="12">
        <f>'2'!F47/'1'!F53</f>
        <v>0.19522621488780689</v>
      </c>
    </row>
    <row r="11" spans="1:6" x14ac:dyDescent="0.25">
      <c r="A11" t="s">
        <v>84</v>
      </c>
      <c r="B11" s="13">
        <v>0.1173</v>
      </c>
      <c r="C11" s="13">
        <v>0.1174</v>
      </c>
      <c r="D11" s="13">
        <v>0.1187</v>
      </c>
      <c r="E11" s="13">
        <v>0.11219999999999999</v>
      </c>
      <c r="F11" s="13">
        <v>0.1293</v>
      </c>
    </row>
    <row r="12" spans="1:6" x14ac:dyDescent="0.25">
      <c r="A12" t="s">
        <v>95</v>
      </c>
      <c r="B12" s="13">
        <v>5.9400000000000001E-2</v>
      </c>
      <c r="C12" s="13">
        <v>6.25E-2</v>
      </c>
      <c r="D12" s="13">
        <v>5.3199999999999997E-2</v>
      </c>
      <c r="E12" s="13">
        <v>5.3800000000000001E-2</v>
      </c>
      <c r="F12" s="13">
        <v>8.6800000000000002E-2</v>
      </c>
    </row>
    <row r="13" spans="1:6" x14ac:dyDescent="0.25">
      <c r="A13" t="s">
        <v>96</v>
      </c>
      <c r="B13" s="12">
        <f>'1'!B20/'1'!B35</f>
        <v>0.7105685846719102</v>
      </c>
      <c r="C13" s="12">
        <f>'1'!C20/'1'!C35</f>
        <v>0.72019441061754441</v>
      </c>
      <c r="D13" s="12">
        <f>'1'!D20/'1'!D35</f>
        <v>0.74745499177697317</v>
      </c>
      <c r="E13" s="12">
        <f>'1'!E20/'1'!E35</f>
        <v>0.7105685846719102</v>
      </c>
      <c r="F13" s="12">
        <f>'1'!F20/'1'!F35</f>
        <v>0.70646810673362659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2020-04-12T14:34:56Z</dcterms:modified>
</cp:coreProperties>
</file>