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DLt+lkCKEGY/F17In244hZQPIbA=="/>
    </ext>
  </extLst>
</workbook>
</file>

<file path=xl/calcChain.xml><?xml version="1.0" encoding="utf-8"?>
<calcChain xmlns="http://schemas.openxmlformats.org/spreadsheetml/2006/main">
  <c r="F9" i="4" l="1"/>
  <c r="C9" i="4"/>
  <c r="B9" i="4"/>
  <c r="D8" i="4"/>
  <c r="C8" i="4"/>
  <c r="H31" i="3"/>
  <c r="E31" i="3"/>
  <c r="D31" i="3"/>
  <c r="H24" i="3"/>
  <c r="G24" i="3"/>
  <c r="F24" i="3"/>
  <c r="E24" i="3"/>
  <c r="D24" i="3"/>
  <c r="C24" i="3"/>
  <c r="B24" i="3"/>
  <c r="H17" i="3"/>
  <c r="G17" i="3"/>
  <c r="F17" i="3"/>
  <c r="E17" i="3"/>
  <c r="D17" i="3"/>
  <c r="B17" i="3"/>
  <c r="H11" i="3"/>
  <c r="H26" i="3" s="1"/>
  <c r="H28" i="3" s="1"/>
  <c r="G11" i="3"/>
  <c r="G31" i="3" s="1"/>
  <c r="F11" i="3"/>
  <c r="F26" i="3" s="1"/>
  <c r="F28" i="3" s="1"/>
  <c r="E11" i="3"/>
  <c r="E26" i="3" s="1"/>
  <c r="E28" i="3" s="1"/>
  <c r="D11" i="3"/>
  <c r="D26" i="3" s="1"/>
  <c r="D28" i="3" s="1"/>
  <c r="C11" i="3"/>
  <c r="C31" i="3" s="1"/>
  <c r="B11" i="3"/>
  <c r="B26" i="3" s="1"/>
  <c r="B28" i="3" s="1"/>
  <c r="H25" i="2"/>
  <c r="G25" i="2"/>
  <c r="F25" i="2"/>
  <c r="E25" i="2"/>
  <c r="D25" i="2"/>
  <c r="C25" i="2"/>
  <c r="B25" i="2"/>
  <c r="H18" i="2"/>
  <c r="H21" i="2" s="1"/>
  <c r="H23" i="2" s="1"/>
  <c r="H28" i="2" s="1"/>
  <c r="H31" i="2" s="1"/>
  <c r="D18" i="2"/>
  <c r="D21" i="2" s="1"/>
  <c r="D23" i="2" s="1"/>
  <c r="D28" i="2" s="1"/>
  <c r="C12" i="2"/>
  <c r="B12" i="2"/>
  <c r="H10" i="2"/>
  <c r="G10" i="2"/>
  <c r="G18" i="2" s="1"/>
  <c r="G21" i="2" s="1"/>
  <c r="G23" i="2" s="1"/>
  <c r="G28" i="2" s="1"/>
  <c r="G31" i="2" s="1"/>
  <c r="F10" i="2"/>
  <c r="F18" i="2" s="1"/>
  <c r="E10" i="2"/>
  <c r="E18" i="2" s="1"/>
  <c r="D10" i="2"/>
  <c r="C10" i="2"/>
  <c r="C18" i="2" s="1"/>
  <c r="B10" i="2"/>
  <c r="B18" i="2" s="1"/>
  <c r="H55" i="1"/>
  <c r="E55" i="1"/>
  <c r="D55" i="1"/>
  <c r="C50" i="1"/>
  <c r="B50" i="1"/>
  <c r="H49" i="1"/>
  <c r="G49" i="1"/>
  <c r="F49" i="1"/>
  <c r="E49" i="1"/>
  <c r="D49" i="1"/>
  <c r="H40" i="1"/>
  <c r="H50" i="1" s="1"/>
  <c r="G40" i="1"/>
  <c r="G50" i="1" s="1"/>
  <c r="F40" i="1"/>
  <c r="F50" i="1" s="1"/>
  <c r="E40" i="1"/>
  <c r="E50" i="1" s="1"/>
  <c r="D40" i="1"/>
  <c r="D50" i="1" s="1"/>
  <c r="H29" i="1"/>
  <c r="G29" i="1"/>
  <c r="G55" i="1" s="1"/>
  <c r="F29" i="1"/>
  <c r="F8" i="4" s="1"/>
  <c r="E29" i="1"/>
  <c r="D29" i="1"/>
  <c r="C29" i="1"/>
  <c r="C55" i="1" s="1"/>
  <c r="B29" i="1"/>
  <c r="B8" i="4" s="1"/>
  <c r="H20" i="1"/>
  <c r="G20" i="1"/>
  <c r="F20" i="1"/>
  <c r="E20" i="1"/>
  <c r="E9" i="4" s="1"/>
  <c r="D20" i="1"/>
  <c r="D9" i="4" s="1"/>
  <c r="H12" i="1"/>
  <c r="H21" i="1" s="1"/>
  <c r="G12" i="1"/>
  <c r="G21" i="1" s="1"/>
  <c r="F12" i="1"/>
  <c r="F21" i="1" s="1"/>
  <c r="E12" i="1"/>
  <c r="E21" i="1" s="1"/>
  <c r="D12" i="1"/>
  <c r="D21" i="1" s="1"/>
  <c r="C12" i="1"/>
  <c r="C21" i="1" s="1"/>
  <c r="B12" i="1"/>
  <c r="B21" i="1" s="1"/>
  <c r="E11" i="4" l="1"/>
  <c r="E21" i="2"/>
  <c r="E23" i="2" s="1"/>
  <c r="E28" i="2" s="1"/>
  <c r="D51" i="1"/>
  <c r="D53" i="1" s="1"/>
  <c r="H51" i="1"/>
  <c r="H53" i="1" s="1"/>
  <c r="B11" i="4"/>
  <c r="B21" i="2"/>
  <c r="B23" i="2" s="1"/>
  <c r="B28" i="2" s="1"/>
  <c r="F21" i="2"/>
  <c r="F23" i="2" s="1"/>
  <c r="F28" i="2" s="1"/>
  <c r="F11" i="4"/>
  <c r="E51" i="1"/>
  <c r="E53" i="1" s="1"/>
  <c r="C11" i="4"/>
  <c r="C21" i="2"/>
  <c r="C23" i="2" s="1"/>
  <c r="C28" i="2" s="1"/>
  <c r="D10" i="4"/>
  <c r="D6" i="4"/>
  <c r="D31" i="2"/>
  <c r="D12" i="4"/>
  <c r="F51" i="1"/>
  <c r="F53" i="1" s="1"/>
  <c r="G51" i="1"/>
  <c r="G53" i="1" s="1"/>
  <c r="G26" i="3"/>
  <c r="G28" i="3" s="1"/>
  <c r="B55" i="1"/>
  <c r="F55" i="1"/>
  <c r="B31" i="3"/>
  <c r="F31" i="3"/>
  <c r="E8" i="4"/>
  <c r="B51" i="1"/>
  <c r="B53" i="1" s="1"/>
  <c r="D11" i="4"/>
  <c r="C51" i="1"/>
  <c r="C53" i="1" s="1"/>
  <c r="C26" i="3"/>
  <c r="C28" i="3" s="1"/>
  <c r="D7" i="4" l="1"/>
  <c r="B12" i="4"/>
  <c r="B31" i="2"/>
  <c r="B7" i="4"/>
  <c r="B10" i="4"/>
  <c r="B6" i="4"/>
  <c r="C7" i="4"/>
  <c r="C10" i="4"/>
  <c r="C6" i="4"/>
  <c r="C31" i="2"/>
  <c r="C12" i="4"/>
  <c r="F12" i="4"/>
  <c r="F10" i="4"/>
  <c r="F7" i="4"/>
  <c r="F6" i="4"/>
  <c r="F31" i="2"/>
  <c r="E7" i="4"/>
  <c r="E31" i="2"/>
  <c r="E12" i="4"/>
  <c r="E10" i="4"/>
  <c r="E6" i="4"/>
</calcChain>
</file>

<file path=xl/sharedStrings.xml><?xml version="1.0" encoding="utf-8"?>
<sst xmlns="http://schemas.openxmlformats.org/spreadsheetml/2006/main" count="126" uniqueCount="97">
  <si>
    <t>RENWICKJA</t>
  </si>
  <si>
    <t>Statement of Cash Flows</t>
  </si>
  <si>
    <t>AS AT QUARTER END</t>
  </si>
  <si>
    <t xml:space="preserve">STATEMENT OF FINANCIAL POSITION </t>
  </si>
  <si>
    <t>STATEMENT OF PROFIT &amp; LOSS</t>
  </si>
  <si>
    <t>Quarter 2</t>
  </si>
  <si>
    <t>Quarter 3</t>
  </si>
  <si>
    <t>Quarter 1</t>
  </si>
  <si>
    <t>Cash flows from operating activities</t>
  </si>
  <si>
    <t>ASSETS</t>
  </si>
  <si>
    <t xml:space="preserve">Turnover </t>
  </si>
  <si>
    <t>Non Current Assets</t>
  </si>
  <si>
    <t>Collections from turnover and other income</t>
  </si>
  <si>
    <t>Fixed assets</t>
  </si>
  <si>
    <t>Cost &amp; Expenses</t>
  </si>
  <si>
    <t xml:space="preserve">Long term investment </t>
  </si>
  <si>
    <t>Gross Profit</t>
  </si>
  <si>
    <t>Payments for costs and expenses</t>
  </si>
  <si>
    <t>Long term prepayment and deferred costs</t>
  </si>
  <si>
    <t>Total Non Current Assets</t>
  </si>
  <si>
    <t>Income tax paid or deducted</t>
  </si>
  <si>
    <t>Cash generated from Operations</t>
  </si>
  <si>
    <t>Current Assets</t>
  </si>
  <si>
    <t>Inventories</t>
  </si>
  <si>
    <t>Operating Expenses</t>
  </si>
  <si>
    <t>Trade &amp; other receivables</t>
  </si>
  <si>
    <t>Cash Flows from investing activities</t>
  </si>
  <si>
    <t>Advances, deposits and prepayments</t>
  </si>
  <si>
    <t>Advance income tax</t>
  </si>
  <si>
    <t>Cash and bank balances</t>
  </si>
  <si>
    <t>Administrative  &amp; selling expenses</t>
  </si>
  <si>
    <t>Acquisition of property, plant &amp; equipment</t>
  </si>
  <si>
    <t>Total Current Assets</t>
  </si>
  <si>
    <t>Selling &amp; distribution expenses</t>
  </si>
  <si>
    <t>Acquisition of long term assets</t>
  </si>
  <si>
    <t>Total Assets</t>
  </si>
  <si>
    <t>Depreciation</t>
  </si>
  <si>
    <t>Sale proceed of long term assets</t>
  </si>
  <si>
    <t>Net cash flow from investing activities</t>
  </si>
  <si>
    <t>Interest expenses</t>
  </si>
  <si>
    <t>EQUITY AND LIABILITIES</t>
  </si>
  <si>
    <t>Shareholders' Equity</t>
  </si>
  <si>
    <t>Share Capital</t>
  </si>
  <si>
    <t>Retained earnings</t>
  </si>
  <si>
    <t>Capital reserve</t>
  </si>
  <si>
    <t>Operating Profit</t>
  </si>
  <si>
    <t>Quasi equity loan from govt</t>
  </si>
  <si>
    <t>Cash flows from financing  activities</t>
  </si>
  <si>
    <t>Total Shareholders' Equity</t>
  </si>
  <si>
    <t>Income of sale at per/premium</t>
  </si>
  <si>
    <t>Loans received</t>
  </si>
  <si>
    <t>Financial expenses</t>
  </si>
  <si>
    <t>Reserve fund</t>
  </si>
  <si>
    <t>Loans repaid</t>
  </si>
  <si>
    <t>Non operating income</t>
  </si>
  <si>
    <t>Non Current Liabilities</t>
  </si>
  <si>
    <t>Dividend paid</t>
  </si>
  <si>
    <t>Deferred tax</t>
  </si>
  <si>
    <t>Net cash provided by (used in) financing  activities</t>
  </si>
  <si>
    <t>Foreign currency loan</t>
  </si>
  <si>
    <t>ADP local currency loan</t>
  </si>
  <si>
    <t>Net Profit before WPPF, WF &amp; Income tax</t>
  </si>
  <si>
    <t xml:space="preserve">Interest provision </t>
  </si>
  <si>
    <t>Interest provision on ADP loan</t>
  </si>
  <si>
    <t>Long term borrowing (secured)</t>
  </si>
  <si>
    <t>Net increase in cash &amp; cash equivalents</t>
  </si>
  <si>
    <t>Total Non Current Liabilities</t>
  </si>
  <si>
    <t>Contribution to WPPF &amp; WF</t>
  </si>
  <si>
    <t>Net Profit before Income tax</t>
  </si>
  <si>
    <t>Opening cash &amp; cash equivalents</t>
  </si>
  <si>
    <t>Current  Liabilities</t>
  </si>
  <si>
    <t>Liabilities for goods</t>
  </si>
  <si>
    <t>Closing cash  &amp; cash equivalents</t>
  </si>
  <si>
    <t>Liabilities for expenses</t>
  </si>
  <si>
    <t>Liabilities for other finance</t>
  </si>
  <si>
    <t>Provision for Income tax</t>
  </si>
  <si>
    <t>Worker profit participation fund</t>
  </si>
  <si>
    <t>Provision for leave pay and gratuity</t>
  </si>
  <si>
    <t>Net Operating Cash Flow per Share</t>
  </si>
  <si>
    <t>Provision for income tax</t>
  </si>
  <si>
    <t xml:space="preserve"> Total Current  Liabilities</t>
  </si>
  <si>
    <t>Current tax</t>
  </si>
  <si>
    <t>Profit after Taxation</t>
  </si>
  <si>
    <t xml:space="preserve"> Total  Liabilities</t>
  </si>
  <si>
    <t>TOTAL EQUITY AND LAIBILITITES</t>
  </si>
  <si>
    <t>Check</t>
  </si>
  <si>
    <t>Earning Per Share</t>
  </si>
  <si>
    <t>Net Asset Value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</si>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</sst>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6" fillId="0" borderId="0" xfId="0" applyFont="1"/>
    <xf numFmtId="164" fontId="3" fillId="0" borderId="1" xfId="0" applyNumberFormat="1" applyFont="1" applyBorder="1"/>
    <xf numFmtId="164" fontId="3" fillId="0" borderId="2" xfId="0" applyNumberFormat="1" applyFont="1" applyBorder="1"/>
    <xf numFmtId="0" fontId="2" fillId="0" borderId="0" xfId="0" applyFont="1"/>
    <xf numFmtId="164" fontId="3" fillId="0" borderId="0" xfId="0" applyNumberFormat="1" applyFont="1"/>
    <xf numFmtId="164" fontId="3" fillId="0" borderId="3" xfId="0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/>
    <xf numFmtId="2" fontId="3" fillId="0" borderId="4" xfId="0" applyNumberFormat="1" applyFont="1" applyBorder="1"/>
    <xf numFmtId="43" fontId="2" fillId="0" borderId="0" xfId="0" applyNumberFormat="1" applyFont="1"/>
    <xf numFmtId="43" fontId="3" fillId="0" borderId="4" xfId="0" applyNumberFormat="1" applyFont="1" applyBorder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125" customWidth="1"/>
    <col min="2" max="2" width="15.375" customWidth="1"/>
    <col min="3" max="3" width="12.5" customWidth="1"/>
    <col min="4" max="4" width="15.125" customWidth="1"/>
    <col min="5" max="5" width="15.875" customWidth="1"/>
    <col min="6" max="6" width="15.125" customWidth="1"/>
    <col min="7" max="7" width="12.5" customWidth="1"/>
    <col min="8" max="8" width="13.5" customWidth="1"/>
    <col min="9" max="25" width="7.625" customWidth="1"/>
  </cols>
  <sheetData>
    <row r="1" spans="1:11" ht="15.75" x14ac:dyDescent="0.25">
      <c r="A1" s="1" t="s">
        <v>0</v>
      </c>
    </row>
    <row r="2" spans="1:11" ht="15.75" x14ac:dyDescent="0.25">
      <c r="A2" s="1" t="s">
        <v>3</v>
      </c>
    </row>
    <row r="3" spans="1:11" ht="15.75" x14ac:dyDescent="0.25">
      <c r="A3" s="1" t="s">
        <v>2</v>
      </c>
    </row>
    <row r="4" spans="1:11" ht="15.75" x14ac:dyDescent="0.25">
      <c r="A4" s="1"/>
      <c r="B4" s="3"/>
      <c r="C4" s="3"/>
      <c r="D4" s="3"/>
      <c r="E4" s="3"/>
      <c r="F4" s="3"/>
    </row>
    <row r="5" spans="1:11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11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11" x14ac:dyDescent="0.25">
      <c r="A7" s="8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7" t="s">
        <v>11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11" t="s">
        <v>13</v>
      </c>
      <c r="B9" s="9">
        <v>45515000</v>
      </c>
      <c r="C9" s="9">
        <v>45090000</v>
      </c>
      <c r="D9" s="9">
        <v>49431000</v>
      </c>
      <c r="E9" s="9">
        <v>45632000</v>
      </c>
      <c r="F9" s="9">
        <v>42946000</v>
      </c>
      <c r="G9" s="9"/>
      <c r="H9" s="9"/>
      <c r="I9" s="9"/>
      <c r="J9" s="9"/>
      <c r="K9" s="9"/>
    </row>
    <row r="10" spans="1:11" x14ac:dyDescent="0.25">
      <c r="A10" s="11" t="s">
        <v>15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/>
      <c r="H10" s="9"/>
      <c r="I10" s="9"/>
      <c r="J10" s="9"/>
      <c r="K10" s="9"/>
    </row>
    <row r="11" spans="1:11" x14ac:dyDescent="0.25">
      <c r="A11" s="11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/>
      <c r="H11" s="9"/>
      <c r="I11" s="9"/>
      <c r="J11" s="9"/>
      <c r="K11" s="9"/>
    </row>
    <row r="12" spans="1:11" x14ac:dyDescent="0.25">
      <c r="A12" s="7" t="s">
        <v>19</v>
      </c>
      <c r="B12" s="13">
        <f t="shared" ref="B12:H12" si="0">SUM(B9:B11)</f>
        <v>45515000</v>
      </c>
      <c r="C12" s="13">
        <f t="shared" si="0"/>
        <v>45090000</v>
      </c>
      <c r="D12" s="13">
        <f t="shared" si="0"/>
        <v>49431000</v>
      </c>
      <c r="E12" s="13">
        <f t="shared" si="0"/>
        <v>45632000</v>
      </c>
      <c r="F12" s="13">
        <f t="shared" si="0"/>
        <v>42946000</v>
      </c>
      <c r="G12" s="13">
        <f t="shared" si="0"/>
        <v>0</v>
      </c>
      <c r="H12" s="13">
        <f t="shared" si="0"/>
        <v>0</v>
      </c>
      <c r="I12" s="9"/>
      <c r="J12" s="9"/>
      <c r="K12" s="9"/>
    </row>
    <row r="13" spans="1:11" x14ac:dyDescent="0.25">
      <c r="A13" s="7"/>
      <c r="B13" s="15"/>
      <c r="C13" s="15"/>
      <c r="D13" s="15"/>
      <c r="E13" s="15"/>
      <c r="F13" s="15"/>
      <c r="G13" s="9"/>
      <c r="H13" s="9"/>
      <c r="I13" s="9"/>
      <c r="J13" s="9"/>
      <c r="K13" s="9"/>
    </row>
    <row r="14" spans="1:11" x14ac:dyDescent="0.25">
      <c r="A14" s="7" t="s">
        <v>22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A15" s="11" t="s">
        <v>23</v>
      </c>
      <c r="B15" s="9"/>
      <c r="C15" s="9"/>
      <c r="D15" s="9">
        <v>114112000</v>
      </c>
      <c r="E15" s="9">
        <v>113085000</v>
      </c>
      <c r="F15" s="9">
        <v>106060000</v>
      </c>
      <c r="G15" s="9"/>
      <c r="H15" s="9"/>
      <c r="I15" s="9"/>
      <c r="J15" s="9"/>
      <c r="K15" s="9"/>
    </row>
    <row r="16" spans="1:11" x14ac:dyDescent="0.25">
      <c r="A16" s="14" t="s">
        <v>25</v>
      </c>
      <c r="B16" s="9"/>
      <c r="C16" s="9"/>
      <c r="D16" s="9">
        <v>442067000</v>
      </c>
      <c r="E16" s="9">
        <v>456929000</v>
      </c>
      <c r="F16" s="9">
        <v>463899000</v>
      </c>
      <c r="G16" s="9"/>
      <c r="H16" s="9"/>
      <c r="I16" s="9"/>
      <c r="J16" s="9"/>
      <c r="K16" s="9"/>
    </row>
    <row r="17" spans="1:11" x14ac:dyDescent="0.25">
      <c r="A17" s="11" t="s">
        <v>27</v>
      </c>
      <c r="B17" s="9"/>
      <c r="C17" s="9"/>
      <c r="D17" s="9">
        <v>11819000</v>
      </c>
      <c r="E17" s="9">
        <v>11621000</v>
      </c>
      <c r="F17" s="9">
        <v>11621000</v>
      </c>
      <c r="G17" s="9"/>
      <c r="H17" s="9"/>
      <c r="I17" s="9"/>
      <c r="J17" s="9"/>
      <c r="K17" s="9"/>
    </row>
    <row r="18" spans="1:11" x14ac:dyDescent="0.25">
      <c r="A18" s="11" t="s">
        <v>28</v>
      </c>
      <c r="B18" s="9"/>
      <c r="C18" s="9"/>
      <c r="D18" s="9">
        <v>6897000</v>
      </c>
      <c r="E18" s="9">
        <v>6897000</v>
      </c>
      <c r="F18" s="9">
        <v>6897000</v>
      </c>
      <c r="G18" s="9"/>
      <c r="H18" s="9"/>
      <c r="I18" s="9"/>
      <c r="J18" s="9"/>
      <c r="K18" s="9"/>
    </row>
    <row r="19" spans="1:11" x14ac:dyDescent="0.25">
      <c r="A19" s="11" t="s">
        <v>29</v>
      </c>
      <c r="B19" s="9"/>
      <c r="C19" s="9"/>
      <c r="D19" s="9">
        <v>4454000</v>
      </c>
      <c r="E19" s="9">
        <v>650000</v>
      </c>
      <c r="F19" s="9">
        <v>3773000</v>
      </c>
      <c r="G19" s="9"/>
      <c r="H19" s="9"/>
      <c r="I19" s="9"/>
      <c r="J19" s="9"/>
      <c r="K19" s="9"/>
    </row>
    <row r="20" spans="1:11" x14ac:dyDescent="0.25">
      <c r="A20" s="7" t="s">
        <v>32</v>
      </c>
      <c r="B20" s="12">
        <v>512408000</v>
      </c>
      <c r="C20" s="12">
        <v>507823000</v>
      </c>
      <c r="D20" s="12">
        <f t="shared" ref="D20:H20" si="1">SUM(D15:D19)</f>
        <v>579349000</v>
      </c>
      <c r="E20" s="12">
        <f t="shared" si="1"/>
        <v>589182000</v>
      </c>
      <c r="F20" s="12">
        <f t="shared" si="1"/>
        <v>592250000</v>
      </c>
      <c r="G20" s="12">
        <f t="shared" si="1"/>
        <v>0</v>
      </c>
      <c r="H20" s="12">
        <f t="shared" si="1"/>
        <v>0</v>
      </c>
      <c r="I20" s="9"/>
      <c r="J20" s="9"/>
      <c r="K20" s="9"/>
    </row>
    <row r="21" spans="1:11" ht="15.75" customHeight="1" x14ac:dyDescent="0.25">
      <c r="A21" s="7" t="s">
        <v>35</v>
      </c>
      <c r="B21" s="16">
        <f t="shared" ref="B21:H21" si="2">B12+B20</f>
        <v>557923000</v>
      </c>
      <c r="C21" s="16">
        <f t="shared" si="2"/>
        <v>552913000</v>
      </c>
      <c r="D21" s="16">
        <f t="shared" si="2"/>
        <v>628780000</v>
      </c>
      <c r="E21" s="16">
        <f t="shared" si="2"/>
        <v>634814000</v>
      </c>
      <c r="F21" s="16">
        <f t="shared" si="2"/>
        <v>635196000</v>
      </c>
      <c r="G21" s="16">
        <f t="shared" si="2"/>
        <v>0</v>
      </c>
      <c r="H21" s="16">
        <f t="shared" si="2"/>
        <v>0</v>
      </c>
      <c r="I21" s="9"/>
      <c r="J21" s="9"/>
      <c r="K21" s="9"/>
    </row>
    <row r="22" spans="1:11" ht="15.75" customHeight="1" x14ac:dyDescent="0.25">
      <c r="A22" s="7"/>
      <c r="B22" s="15"/>
      <c r="C22" s="15"/>
      <c r="D22" s="15"/>
      <c r="E22" s="15"/>
      <c r="F22" s="15"/>
      <c r="G22" s="9"/>
      <c r="H22" s="9"/>
      <c r="I22" s="9"/>
      <c r="J22" s="9"/>
      <c r="K22" s="9"/>
    </row>
    <row r="23" spans="1:11" ht="15.75" customHeight="1" x14ac:dyDescent="0.25">
      <c r="A23" s="17" t="s">
        <v>40</v>
      </c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.75" customHeight="1" x14ac:dyDescent="0.25">
      <c r="A24" s="7" t="s">
        <v>41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.75" customHeight="1" x14ac:dyDescent="0.25">
      <c r="A25" s="11" t="s">
        <v>42</v>
      </c>
      <c r="B25" s="9">
        <v>20000000</v>
      </c>
      <c r="C25" s="9">
        <v>20000000</v>
      </c>
      <c r="D25" s="9">
        <v>20000000</v>
      </c>
      <c r="E25" s="9">
        <v>20000000</v>
      </c>
      <c r="F25" s="9">
        <v>20000000</v>
      </c>
      <c r="G25" s="9"/>
      <c r="H25" s="9"/>
      <c r="I25" s="9"/>
      <c r="J25" s="9"/>
      <c r="K25" s="9"/>
    </row>
    <row r="26" spans="1:11" ht="15.75" customHeight="1" x14ac:dyDescent="0.25">
      <c r="A26" s="14" t="s">
        <v>43</v>
      </c>
      <c r="B26" s="9">
        <v>-81651000</v>
      </c>
      <c r="C26" s="9">
        <v>-81225000</v>
      </c>
      <c r="D26" s="9">
        <v>-63985000</v>
      </c>
      <c r="E26" s="9">
        <v>-59345000</v>
      </c>
      <c r="F26" s="9">
        <v>-58356000</v>
      </c>
      <c r="G26" s="9"/>
      <c r="H26" s="9"/>
      <c r="I26" s="9"/>
      <c r="J26" s="9"/>
      <c r="K26" s="9"/>
    </row>
    <row r="27" spans="1:11" ht="15.75" customHeight="1" x14ac:dyDescent="0.25">
      <c r="A27" s="14" t="s">
        <v>44</v>
      </c>
      <c r="B27" s="9">
        <v>0</v>
      </c>
      <c r="C27" s="9">
        <v>0</v>
      </c>
      <c r="D27" s="9">
        <v>263000</v>
      </c>
      <c r="E27" s="9">
        <v>263000</v>
      </c>
      <c r="F27" s="9">
        <v>263000</v>
      </c>
      <c r="G27" s="9"/>
      <c r="H27" s="9"/>
      <c r="I27" s="9"/>
      <c r="J27" s="9"/>
      <c r="K27" s="9"/>
    </row>
    <row r="28" spans="1:11" ht="15.75" customHeight="1" x14ac:dyDescent="0.25">
      <c r="A28" s="14" t="s">
        <v>46</v>
      </c>
      <c r="B28" s="9">
        <v>0</v>
      </c>
      <c r="C28" s="9">
        <v>0</v>
      </c>
      <c r="D28" s="9">
        <v>100598000</v>
      </c>
      <c r="E28" s="9">
        <v>100598000</v>
      </c>
      <c r="F28" s="9">
        <v>100598000</v>
      </c>
      <c r="G28" s="9"/>
      <c r="H28" s="9"/>
      <c r="I28" s="9"/>
      <c r="J28" s="9"/>
      <c r="K28" s="9"/>
    </row>
    <row r="29" spans="1:11" ht="15.75" customHeight="1" x14ac:dyDescent="0.25">
      <c r="A29" s="7" t="s">
        <v>48</v>
      </c>
      <c r="B29" s="12">
        <f t="shared" ref="B29:H29" si="3">SUM(B25:B28)</f>
        <v>-61651000</v>
      </c>
      <c r="C29" s="12">
        <f t="shared" si="3"/>
        <v>-61225000</v>
      </c>
      <c r="D29" s="12">
        <f t="shared" si="3"/>
        <v>56876000</v>
      </c>
      <c r="E29" s="12">
        <f t="shared" si="3"/>
        <v>61516000</v>
      </c>
      <c r="F29" s="12">
        <f t="shared" si="3"/>
        <v>62505000</v>
      </c>
      <c r="G29" s="12">
        <f t="shared" si="3"/>
        <v>0</v>
      </c>
      <c r="H29" s="12">
        <f t="shared" si="3"/>
        <v>0</v>
      </c>
      <c r="I29" s="9"/>
      <c r="J29" s="9"/>
      <c r="K29" s="9"/>
    </row>
    <row r="30" spans="1:11" ht="15.75" customHeight="1" x14ac:dyDescent="0.25">
      <c r="A30" s="7"/>
      <c r="B30" s="15"/>
      <c r="C30" s="15"/>
      <c r="D30" s="15"/>
      <c r="E30" s="15"/>
      <c r="F30" s="15"/>
      <c r="G30" s="9"/>
      <c r="H30" s="9"/>
      <c r="I30" s="9"/>
      <c r="J30" s="9"/>
      <c r="K30" s="9"/>
    </row>
    <row r="31" spans="1:11" ht="15.75" customHeight="1" x14ac:dyDescent="0.25">
      <c r="A31" s="7" t="s">
        <v>52</v>
      </c>
      <c r="B31" s="15">
        <v>100861000</v>
      </c>
      <c r="C31" s="15">
        <v>100861000</v>
      </c>
      <c r="D31" s="15">
        <v>0</v>
      </c>
      <c r="E31" s="15">
        <v>0</v>
      </c>
      <c r="F31" s="15">
        <v>0</v>
      </c>
      <c r="G31" s="9"/>
      <c r="H31" s="9"/>
      <c r="I31" s="9"/>
      <c r="J31" s="9"/>
      <c r="K31" s="9"/>
    </row>
    <row r="32" spans="1:11" ht="15.75" customHeight="1" x14ac:dyDescent="0.25">
      <c r="A32" s="7"/>
      <c r="B32" s="15"/>
      <c r="C32" s="15"/>
      <c r="D32" s="15"/>
      <c r="E32" s="15"/>
      <c r="F32" s="15"/>
      <c r="G32" s="9"/>
      <c r="H32" s="9"/>
      <c r="I32" s="9"/>
      <c r="J32" s="9"/>
      <c r="K32" s="9"/>
    </row>
    <row r="33" spans="1:11" ht="15.75" customHeight="1" x14ac:dyDescent="0.25">
      <c r="A33" s="7" t="s">
        <v>55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.75" customHeight="1" x14ac:dyDescent="0.25">
      <c r="A34" s="11" t="s">
        <v>57</v>
      </c>
      <c r="B34" s="9"/>
      <c r="C34" s="9"/>
      <c r="D34" s="9">
        <v>1147000</v>
      </c>
      <c r="E34" s="9">
        <v>2693000</v>
      </c>
      <c r="F34" s="9">
        <v>1058000</v>
      </c>
      <c r="G34" s="9"/>
      <c r="H34" s="9"/>
      <c r="I34" s="9"/>
      <c r="J34" s="9"/>
      <c r="K34" s="9"/>
    </row>
    <row r="35" spans="1:11" ht="15.75" customHeight="1" x14ac:dyDescent="0.25">
      <c r="A35" s="14" t="s">
        <v>59</v>
      </c>
      <c r="B35" s="9"/>
      <c r="C35" s="9"/>
      <c r="D35" s="9">
        <v>5024000</v>
      </c>
      <c r="E35" s="9">
        <v>5024000</v>
      </c>
      <c r="F35" s="9">
        <v>5024000</v>
      </c>
      <c r="G35" s="9"/>
      <c r="H35" s="9"/>
      <c r="I35" s="9"/>
      <c r="J35" s="9"/>
      <c r="K35" s="9"/>
    </row>
    <row r="36" spans="1:11" ht="15.75" customHeight="1" x14ac:dyDescent="0.25">
      <c r="A36" s="14" t="s">
        <v>60</v>
      </c>
      <c r="B36" s="9"/>
      <c r="C36" s="9"/>
      <c r="D36" s="9">
        <v>16900000</v>
      </c>
      <c r="E36" s="9">
        <v>16900000</v>
      </c>
      <c r="F36" s="9">
        <v>16900000</v>
      </c>
      <c r="G36" s="9"/>
      <c r="H36" s="9"/>
      <c r="I36" s="9"/>
      <c r="J36" s="9"/>
      <c r="K36" s="9"/>
    </row>
    <row r="37" spans="1:11" ht="15.75" customHeight="1" x14ac:dyDescent="0.25">
      <c r="A37" s="14" t="s">
        <v>62</v>
      </c>
      <c r="B37" s="9"/>
      <c r="C37" s="9"/>
      <c r="D37" s="9">
        <v>6388000</v>
      </c>
      <c r="E37" s="9">
        <v>6388000</v>
      </c>
      <c r="F37" s="9">
        <v>6388000</v>
      </c>
      <c r="G37" s="9"/>
      <c r="H37" s="9"/>
      <c r="I37" s="9"/>
      <c r="J37" s="9"/>
      <c r="K37" s="9"/>
    </row>
    <row r="38" spans="1:11" ht="15.75" customHeight="1" x14ac:dyDescent="0.25">
      <c r="A38" s="14" t="s">
        <v>63</v>
      </c>
      <c r="B38" s="9"/>
      <c r="C38" s="9"/>
      <c r="D38" s="9">
        <v>44978000</v>
      </c>
      <c r="E38" s="9">
        <v>44978000</v>
      </c>
      <c r="F38" s="9">
        <v>44978000</v>
      </c>
      <c r="G38" s="9"/>
      <c r="H38" s="9"/>
      <c r="I38" s="9"/>
      <c r="J38" s="9"/>
      <c r="K38" s="9"/>
    </row>
    <row r="39" spans="1:11" ht="15.75" customHeight="1" x14ac:dyDescent="0.25">
      <c r="A39" s="14" t="s">
        <v>64</v>
      </c>
      <c r="B39" s="9"/>
      <c r="C39" s="9"/>
      <c r="D39" s="9">
        <v>0</v>
      </c>
      <c r="E39" s="9">
        <v>0</v>
      </c>
      <c r="F39" s="9">
        <v>0</v>
      </c>
      <c r="G39" s="9"/>
      <c r="H39" s="9"/>
      <c r="I39" s="9"/>
      <c r="J39" s="9"/>
      <c r="K39" s="9"/>
    </row>
    <row r="40" spans="1:11" ht="15.75" customHeight="1" x14ac:dyDescent="0.25">
      <c r="A40" s="7" t="s">
        <v>66</v>
      </c>
      <c r="B40" s="13">
        <v>72248000</v>
      </c>
      <c r="C40" s="13">
        <v>72248000</v>
      </c>
      <c r="D40" s="13">
        <f t="shared" ref="D40:H40" si="4">SUM(D34:D39)</f>
        <v>74437000</v>
      </c>
      <c r="E40" s="13">
        <f t="shared" si="4"/>
        <v>75983000</v>
      </c>
      <c r="F40" s="13">
        <f t="shared" si="4"/>
        <v>74348000</v>
      </c>
      <c r="G40" s="13">
        <f t="shared" si="4"/>
        <v>0</v>
      </c>
      <c r="H40" s="13">
        <f t="shared" si="4"/>
        <v>0</v>
      </c>
      <c r="I40" s="9"/>
      <c r="J40" s="9"/>
      <c r="K40" s="9"/>
    </row>
    <row r="41" spans="1:11" ht="15.75" customHeight="1" x14ac:dyDescent="0.25">
      <c r="A41" s="7"/>
      <c r="B41" s="15"/>
      <c r="C41" s="15"/>
      <c r="D41" s="15"/>
      <c r="E41" s="15"/>
      <c r="F41" s="15"/>
      <c r="G41" s="9"/>
      <c r="H41" s="9"/>
      <c r="I41" s="9"/>
      <c r="J41" s="9"/>
      <c r="K41" s="9"/>
    </row>
    <row r="42" spans="1:11" ht="15.75" customHeight="1" x14ac:dyDescent="0.25">
      <c r="A42" s="7" t="s">
        <v>70</v>
      </c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5.75" customHeight="1" x14ac:dyDescent="0.25">
      <c r="A43" s="11" t="s">
        <v>71</v>
      </c>
      <c r="B43" s="9"/>
      <c r="C43" s="9"/>
      <c r="D43" s="9">
        <v>108025000</v>
      </c>
      <c r="E43" s="9">
        <v>107032000</v>
      </c>
      <c r="F43" s="9">
        <v>106520000</v>
      </c>
      <c r="G43" s="9"/>
      <c r="H43" s="9"/>
      <c r="I43" s="9"/>
      <c r="J43" s="9"/>
      <c r="K43" s="9"/>
    </row>
    <row r="44" spans="1:11" ht="15.75" customHeight="1" x14ac:dyDescent="0.25">
      <c r="A44" s="14" t="s">
        <v>73</v>
      </c>
      <c r="B44" s="9"/>
      <c r="C44" s="9"/>
      <c r="D44" s="9">
        <v>24537000</v>
      </c>
      <c r="E44" s="9">
        <v>24725000</v>
      </c>
      <c r="F44" s="9">
        <v>25010000</v>
      </c>
      <c r="G44" s="9"/>
      <c r="H44" s="9"/>
      <c r="I44" s="9"/>
      <c r="J44" s="9"/>
      <c r="K44" s="9"/>
    </row>
    <row r="45" spans="1:11" ht="15.75" customHeight="1" x14ac:dyDescent="0.25">
      <c r="A45" s="14" t="s">
        <v>74</v>
      </c>
      <c r="B45" s="9"/>
      <c r="C45" s="9"/>
      <c r="D45" s="9">
        <v>265986000</v>
      </c>
      <c r="E45" s="9">
        <v>264568000</v>
      </c>
      <c r="F45" s="9">
        <v>265568000</v>
      </c>
      <c r="G45" s="9"/>
      <c r="H45" s="9"/>
      <c r="I45" s="9"/>
      <c r="J45" s="9"/>
      <c r="K45" s="9"/>
    </row>
    <row r="46" spans="1:11" ht="15.75" customHeight="1" x14ac:dyDescent="0.25">
      <c r="A46" s="14" t="s">
        <v>76</v>
      </c>
      <c r="B46" s="9"/>
      <c r="C46" s="9"/>
      <c r="D46" s="9">
        <v>789000</v>
      </c>
      <c r="E46" s="9">
        <v>1098000</v>
      </c>
      <c r="F46" s="9">
        <v>494000</v>
      </c>
      <c r="G46" s="9"/>
      <c r="H46" s="9"/>
      <c r="I46" s="9"/>
      <c r="J46" s="9"/>
      <c r="K46" s="9"/>
    </row>
    <row r="47" spans="1:11" ht="15.75" customHeight="1" x14ac:dyDescent="0.25">
      <c r="A47" s="14" t="s">
        <v>77</v>
      </c>
      <c r="B47" s="9"/>
      <c r="C47" s="9"/>
      <c r="D47" s="9">
        <v>76315000</v>
      </c>
      <c r="E47" s="9">
        <v>76531000</v>
      </c>
      <c r="F47" s="9">
        <v>77060000</v>
      </c>
      <c r="G47" s="9"/>
      <c r="H47" s="9"/>
      <c r="I47" s="9"/>
      <c r="J47" s="9"/>
      <c r="K47" s="9"/>
    </row>
    <row r="48" spans="1:11" ht="15.75" customHeight="1" x14ac:dyDescent="0.25">
      <c r="A48" s="14" t="s">
        <v>79</v>
      </c>
      <c r="B48" s="19"/>
      <c r="C48" s="19"/>
      <c r="D48" s="9">
        <v>21815000</v>
      </c>
      <c r="E48" s="9">
        <v>23361000</v>
      </c>
      <c r="F48" s="9">
        <v>23691000</v>
      </c>
      <c r="G48" s="9"/>
      <c r="H48" s="9"/>
      <c r="I48" s="9"/>
      <c r="J48" s="9"/>
      <c r="K48" s="9"/>
    </row>
    <row r="49" spans="1:25" ht="15.75" customHeight="1" x14ac:dyDescent="0.25">
      <c r="A49" s="7" t="s">
        <v>80</v>
      </c>
      <c r="B49" s="12">
        <v>446465000</v>
      </c>
      <c r="C49" s="12">
        <v>441029000</v>
      </c>
      <c r="D49" s="12">
        <f t="shared" ref="D49:H49" si="5">SUM(D43:D48)</f>
        <v>497467000</v>
      </c>
      <c r="E49" s="12">
        <f t="shared" si="5"/>
        <v>497315000</v>
      </c>
      <c r="F49" s="12">
        <f t="shared" si="5"/>
        <v>498343000</v>
      </c>
      <c r="G49" s="12">
        <f t="shared" si="5"/>
        <v>0</v>
      </c>
      <c r="H49" s="12">
        <f t="shared" si="5"/>
        <v>0</v>
      </c>
      <c r="I49" s="9"/>
      <c r="J49" s="9"/>
      <c r="K49" s="9"/>
    </row>
    <row r="50" spans="1:25" ht="15.75" customHeight="1" x14ac:dyDescent="0.25">
      <c r="A50" s="7" t="s">
        <v>83</v>
      </c>
      <c r="B50" s="13">
        <f t="shared" ref="B50:H50" si="6">B40+B49</f>
        <v>518713000</v>
      </c>
      <c r="C50" s="13">
        <f t="shared" si="6"/>
        <v>513277000</v>
      </c>
      <c r="D50" s="13">
        <f t="shared" si="6"/>
        <v>571904000</v>
      </c>
      <c r="E50" s="13">
        <f t="shared" si="6"/>
        <v>573298000</v>
      </c>
      <c r="F50" s="13">
        <f t="shared" si="6"/>
        <v>572691000</v>
      </c>
      <c r="G50" s="13">
        <f t="shared" si="6"/>
        <v>0</v>
      </c>
      <c r="H50" s="13">
        <f t="shared" si="6"/>
        <v>0</v>
      </c>
      <c r="I50" s="9"/>
      <c r="J50" s="9"/>
      <c r="K50" s="9"/>
    </row>
    <row r="51" spans="1:25" ht="15.75" customHeight="1" x14ac:dyDescent="0.25">
      <c r="A51" s="7" t="s">
        <v>84</v>
      </c>
      <c r="B51" s="16">
        <f t="shared" ref="B51:C51" si="7">B29+B50+B31</f>
        <v>557923000</v>
      </c>
      <c r="C51" s="16">
        <f t="shared" si="7"/>
        <v>552913000</v>
      </c>
      <c r="D51" s="16">
        <f t="shared" ref="D51:H51" si="8">D29+D50</f>
        <v>628780000</v>
      </c>
      <c r="E51" s="16">
        <f t="shared" si="8"/>
        <v>634814000</v>
      </c>
      <c r="F51" s="16">
        <f t="shared" si="8"/>
        <v>635196000</v>
      </c>
      <c r="G51" s="16">
        <f t="shared" si="8"/>
        <v>0</v>
      </c>
      <c r="H51" s="16">
        <f t="shared" si="8"/>
        <v>0</v>
      </c>
      <c r="I51" s="9"/>
      <c r="J51" s="9"/>
      <c r="K51" s="9"/>
    </row>
    <row r="52" spans="1:25" ht="15.75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25" ht="15.75" customHeight="1" x14ac:dyDescent="0.25">
      <c r="A53" s="11" t="s">
        <v>85</v>
      </c>
      <c r="B53" s="11" t="str">
        <f t="shared" ref="B53:H53" si="9">IF(B21=B51,"Balanced","Not Balanced")</f>
        <v>Balanced</v>
      </c>
      <c r="C53" s="11" t="str">
        <f t="shared" si="9"/>
        <v>Balanced</v>
      </c>
      <c r="D53" s="11" t="str">
        <f t="shared" si="9"/>
        <v>Balanced</v>
      </c>
      <c r="E53" s="14" t="str">
        <f t="shared" si="9"/>
        <v>Balanced</v>
      </c>
      <c r="F53" s="14" t="str">
        <f t="shared" si="9"/>
        <v>Balanced</v>
      </c>
      <c r="G53" s="14" t="str">
        <f t="shared" si="9"/>
        <v>Balanced</v>
      </c>
      <c r="H53" s="14" t="str">
        <f t="shared" si="9"/>
        <v>Balanced</v>
      </c>
      <c r="I53" s="9"/>
      <c r="J53" s="9"/>
      <c r="K53" s="9"/>
    </row>
    <row r="54" spans="1:25" ht="15.75" customHeight="1" x14ac:dyDescent="0.25">
      <c r="G54" s="9"/>
      <c r="H54" s="9"/>
      <c r="I54" s="9"/>
      <c r="J54" s="9"/>
      <c r="K54" s="9"/>
    </row>
    <row r="55" spans="1:25" ht="15.75" customHeight="1" x14ac:dyDescent="0.25">
      <c r="A55" s="7" t="s">
        <v>87</v>
      </c>
      <c r="B55" s="22">
        <f t="shared" ref="B55:H55" si="10">B29/(B25/10)</f>
        <v>-30.825500000000002</v>
      </c>
      <c r="C55" s="22">
        <f t="shared" si="10"/>
        <v>-30.612500000000001</v>
      </c>
      <c r="D55" s="22">
        <f t="shared" si="10"/>
        <v>28.437999999999999</v>
      </c>
      <c r="E55" s="22">
        <f t="shared" si="10"/>
        <v>30.757999999999999</v>
      </c>
      <c r="F55" s="22">
        <f t="shared" si="10"/>
        <v>31.252500000000001</v>
      </c>
      <c r="G55" s="22" t="e">
        <f t="shared" si="10"/>
        <v>#DIV/0!</v>
      </c>
      <c r="H55" s="22" t="e">
        <f t="shared" si="10"/>
        <v>#DIV/0!</v>
      </c>
      <c r="I55" s="9"/>
      <c r="J55" s="9"/>
      <c r="K55" s="9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5.75" customHeight="1" x14ac:dyDescent="0.25">
      <c r="G56" s="9"/>
      <c r="H56" s="9"/>
      <c r="I56" s="9"/>
      <c r="J56" s="9"/>
      <c r="K56" s="9"/>
    </row>
    <row r="57" spans="1:25" ht="15.75" customHeight="1" x14ac:dyDescent="0.25">
      <c r="G57" s="9"/>
      <c r="H57" s="9"/>
      <c r="I57" s="9"/>
      <c r="J57" s="9"/>
      <c r="K57" s="9"/>
    </row>
    <row r="58" spans="1:25" ht="15.75" customHeight="1" x14ac:dyDescent="0.25">
      <c r="G58" s="9"/>
      <c r="H58" s="9"/>
      <c r="I58" s="9"/>
      <c r="J58" s="9"/>
      <c r="K58" s="9"/>
    </row>
    <row r="59" spans="1:25" ht="15.75" customHeight="1" x14ac:dyDescent="0.25">
      <c r="G59" s="9"/>
      <c r="H59" s="9"/>
      <c r="I59" s="9"/>
      <c r="J59" s="9"/>
      <c r="K59" s="9"/>
    </row>
    <row r="60" spans="1:25" ht="15.75" customHeight="1" x14ac:dyDescent="0.25">
      <c r="G60" s="9"/>
      <c r="H60" s="9"/>
      <c r="I60" s="9"/>
      <c r="J60" s="9"/>
      <c r="K60" s="9"/>
    </row>
    <row r="61" spans="1:25" ht="15.75" customHeight="1" x14ac:dyDescent="0.25">
      <c r="G61" s="9"/>
      <c r="H61" s="9"/>
      <c r="I61" s="9"/>
      <c r="J61" s="9"/>
      <c r="K61" s="9"/>
    </row>
    <row r="62" spans="1:25" ht="15.75" customHeight="1" x14ac:dyDescent="0.25">
      <c r="G62" s="9"/>
      <c r="H62" s="9"/>
      <c r="I62" s="9"/>
      <c r="J62" s="9"/>
      <c r="K62" s="9"/>
    </row>
    <row r="63" spans="1:25" ht="15.75" customHeight="1" x14ac:dyDescent="0.25">
      <c r="G63" s="9"/>
      <c r="H63" s="9"/>
      <c r="I63" s="9"/>
      <c r="J63" s="9"/>
      <c r="K63" s="9"/>
    </row>
    <row r="64" spans="1:25" ht="15.75" customHeight="1" x14ac:dyDescent="0.25">
      <c r="G64" s="9"/>
      <c r="H64" s="9"/>
      <c r="I64" s="9"/>
      <c r="J64" s="9"/>
      <c r="K64" s="9"/>
    </row>
    <row r="65" spans="7:11" ht="15.75" customHeight="1" x14ac:dyDescent="0.25">
      <c r="G65" s="9"/>
      <c r="H65" s="9"/>
      <c r="I65" s="9"/>
      <c r="J65" s="9"/>
      <c r="K65" s="9"/>
    </row>
    <row r="66" spans="7:11" ht="15.75" customHeight="1" x14ac:dyDescent="0.25">
      <c r="G66" s="9"/>
      <c r="H66" s="9"/>
      <c r="I66" s="9"/>
      <c r="J66" s="9"/>
      <c r="K66" s="9"/>
    </row>
    <row r="67" spans="7:11" ht="15.75" customHeight="1" x14ac:dyDescent="0.25">
      <c r="G67" s="9"/>
      <c r="H67" s="9"/>
      <c r="I67" s="9"/>
      <c r="J67" s="9"/>
      <c r="K67" s="9"/>
    </row>
    <row r="68" spans="7:11" ht="15.75" customHeight="1" x14ac:dyDescent="0.25">
      <c r="G68" s="9"/>
      <c r="H68" s="9"/>
      <c r="I68" s="9"/>
      <c r="J68" s="9"/>
      <c r="K68" s="9"/>
    </row>
    <row r="69" spans="7:11" ht="15.75" customHeight="1" x14ac:dyDescent="0.25">
      <c r="G69" s="9"/>
      <c r="H69" s="9"/>
      <c r="I69" s="9"/>
      <c r="J69" s="9"/>
      <c r="K69" s="9"/>
    </row>
    <row r="70" spans="7:11" ht="15.75" customHeight="1" x14ac:dyDescent="0.25">
      <c r="G70" s="9"/>
      <c r="H70" s="9"/>
      <c r="I70" s="9"/>
      <c r="J70" s="9"/>
      <c r="K70" s="9"/>
    </row>
    <row r="71" spans="7:11" ht="15.75" customHeight="1" x14ac:dyDescent="0.25">
      <c r="G71" s="9"/>
      <c r="H71" s="9"/>
      <c r="I71" s="9"/>
      <c r="J71" s="9"/>
      <c r="K71" s="9"/>
    </row>
    <row r="72" spans="7:11" ht="15.75" customHeight="1" x14ac:dyDescent="0.25">
      <c r="G72" s="9"/>
      <c r="H72" s="9"/>
      <c r="I72" s="9"/>
      <c r="J72" s="9"/>
      <c r="K72" s="9"/>
    </row>
    <row r="73" spans="7:11" ht="15.75" customHeight="1" x14ac:dyDescent="0.25">
      <c r="G73" s="9"/>
      <c r="H73" s="9"/>
      <c r="I73" s="9"/>
      <c r="J73" s="9"/>
      <c r="K73" s="9"/>
    </row>
    <row r="74" spans="7:11" ht="15.75" customHeight="1" x14ac:dyDescent="0.25">
      <c r="G74" s="9"/>
      <c r="H74" s="9"/>
      <c r="I74" s="9"/>
      <c r="J74" s="9"/>
      <c r="K74" s="9"/>
    </row>
    <row r="75" spans="7:11" ht="15.75" customHeight="1" x14ac:dyDescent="0.25">
      <c r="G75" s="9"/>
      <c r="H75" s="9"/>
      <c r="I75" s="9"/>
      <c r="J75" s="9"/>
      <c r="K75" s="9"/>
    </row>
    <row r="76" spans="7:11" ht="15.75" customHeight="1" x14ac:dyDescent="0.25">
      <c r="G76" s="9"/>
      <c r="H76" s="9"/>
      <c r="I76" s="9"/>
      <c r="J76" s="9"/>
      <c r="K76" s="9"/>
    </row>
    <row r="77" spans="7:11" ht="15.75" customHeight="1" x14ac:dyDescent="0.25">
      <c r="G77" s="9"/>
      <c r="H77" s="9"/>
      <c r="I77" s="9"/>
      <c r="J77" s="9"/>
      <c r="K77" s="9"/>
    </row>
    <row r="78" spans="7:11" ht="15.75" customHeight="1" x14ac:dyDescent="0.2"/>
    <row r="79" spans="7:11" ht="15.75" customHeight="1" x14ac:dyDescent="0.2"/>
    <row r="80" spans="7:1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3.25" customWidth="1"/>
    <col min="5" max="5" width="12.5" customWidth="1"/>
    <col min="6" max="6" width="16" customWidth="1"/>
    <col min="7" max="7" width="10.125" customWidth="1"/>
    <col min="8" max="8" width="11.5" customWidth="1"/>
    <col min="9" max="25" width="7.625" customWidth="1"/>
  </cols>
  <sheetData>
    <row r="1" spans="1:25" ht="15.75" x14ac:dyDescent="0.25">
      <c r="A1" s="1" t="s">
        <v>0</v>
      </c>
    </row>
    <row r="2" spans="1:25" ht="17.25" customHeight="1" x14ac:dyDescent="0.25">
      <c r="A2" s="1" t="s">
        <v>4</v>
      </c>
    </row>
    <row r="3" spans="1:25" ht="17.25" customHeight="1" x14ac:dyDescent="0.25">
      <c r="A3" s="1" t="s">
        <v>2</v>
      </c>
    </row>
    <row r="4" spans="1:25" ht="17.25" customHeight="1" x14ac:dyDescent="0.25">
      <c r="A4" s="1"/>
      <c r="B4" s="3"/>
      <c r="C4" s="3"/>
      <c r="D4" s="3"/>
      <c r="E4" s="3"/>
      <c r="F4" s="3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25" x14ac:dyDescent="0.25">
      <c r="B7" s="5"/>
      <c r="C7" s="5"/>
      <c r="D7" s="5"/>
      <c r="E7" s="5"/>
      <c r="F7" s="5"/>
      <c r="G7" s="9"/>
      <c r="H7" s="9"/>
      <c r="I7" s="9"/>
      <c r="J7" s="9"/>
      <c r="K7" s="9"/>
      <c r="L7" s="9"/>
    </row>
    <row r="8" spans="1:25" x14ac:dyDescent="0.25">
      <c r="A8" s="7" t="s">
        <v>10</v>
      </c>
      <c r="B8" s="10">
        <v>73653000</v>
      </c>
      <c r="C8" s="9">
        <v>96756000</v>
      </c>
      <c r="D8" s="9">
        <v>23850000</v>
      </c>
      <c r="E8" s="9">
        <v>92767000</v>
      </c>
      <c r="F8" s="9">
        <v>116950000</v>
      </c>
      <c r="G8" s="9"/>
      <c r="H8" s="9"/>
      <c r="I8" s="9"/>
      <c r="J8" s="9"/>
      <c r="K8" s="9"/>
      <c r="L8" s="9"/>
    </row>
    <row r="9" spans="1:25" x14ac:dyDescent="0.25">
      <c r="A9" s="7" t="s">
        <v>14</v>
      </c>
      <c r="B9" s="9">
        <v>63448000</v>
      </c>
      <c r="C9" s="9">
        <v>81989000</v>
      </c>
      <c r="D9" s="9">
        <v>19699000</v>
      </c>
      <c r="E9" s="9">
        <v>78978000</v>
      </c>
      <c r="F9" s="9">
        <v>98175000</v>
      </c>
      <c r="G9" s="9"/>
      <c r="H9" s="9"/>
      <c r="I9" s="9"/>
      <c r="J9" s="9"/>
      <c r="K9" s="9"/>
      <c r="L9" s="9"/>
    </row>
    <row r="10" spans="1:25" x14ac:dyDescent="0.25">
      <c r="A10" s="7" t="s">
        <v>16</v>
      </c>
      <c r="B10" s="12">
        <f t="shared" ref="B10:H10" si="0">B8-B9</f>
        <v>10205000</v>
      </c>
      <c r="C10" s="12">
        <f t="shared" si="0"/>
        <v>14767000</v>
      </c>
      <c r="D10" s="12">
        <f t="shared" si="0"/>
        <v>4151000</v>
      </c>
      <c r="E10" s="12">
        <f t="shared" si="0"/>
        <v>13789000</v>
      </c>
      <c r="F10" s="12">
        <f t="shared" si="0"/>
        <v>18775000</v>
      </c>
      <c r="G10" s="12">
        <f t="shared" si="0"/>
        <v>0</v>
      </c>
      <c r="H10" s="12">
        <f t="shared" si="0"/>
        <v>0</v>
      </c>
      <c r="I10" s="9"/>
      <c r="J10" s="9"/>
      <c r="K10" s="9"/>
      <c r="L10" s="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x14ac:dyDescent="0.25">
      <c r="A11" s="7"/>
      <c r="B11" s="15"/>
      <c r="C11" s="15"/>
      <c r="D11" s="15"/>
      <c r="E11" s="15"/>
      <c r="F11" s="15"/>
      <c r="G11" s="9"/>
      <c r="H11" s="9"/>
      <c r="I11" s="9"/>
      <c r="J11" s="9"/>
      <c r="K11" s="9"/>
      <c r="L11" s="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x14ac:dyDescent="0.25">
      <c r="A12" s="7" t="s">
        <v>24</v>
      </c>
      <c r="B12" s="15">
        <f t="shared" ref="B12:C12" si="1">SUM(B13:B16)</f>
        <v>4960000</v>
      </c>
      <c r="C12" s="15">
        <f t="shared" si="1"/>
        <v>8924000</v>
      </c>
      <c r="D12" s="15">
        <v>1790000</v>
      </c>
      <c r="E12" s="15">
        <v>4545000</v>
      </c>
      <c r="F12" s="15">
        <v>7733000</v>
      </c>
      <c r="G12" s="9"/>
      <c r="H12" s="9"/>
      <c r="I12" s="9"/>
      <c r="J12" s="9"/>
      <c r="K12" s="9"/>
      <c r="L12" s="9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x14ac:dyDescent="0.25">
      <c r="A13" s="14" t="s">
        <v>30</v>
      </c>
      <c r="B13" s="9">
        <v>2990000</v>
      </c>
      <c r="C13" s="9">
        <v>5901000</v>
      </c>
      <c r="D13" s="9"/>
      <c r="E13" s="9"/>
      <c r="F13" s="9"/>
      <c r="G13" s="9"/>
      <c r="H13" s="9"/>
      <c r="I13" s="9"/>
      <c r="J13" s="9"/>
      <c r="K13" s="9"/>
      <c r="L13" s="9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x14ac:dyDescent="0.25">
      <c r="A14" s="14" t="s">
        <v>33</v>
      </c>
      <c r="B14" s="9">
        <v>346000</v>
      </c>
      <c r="C14" s="9">
        <v>512000</v>
      </c>
      <c r="D14" s="9"/>
      <c r="E14" s="9"/>
      <c r="F14" s="9"/>
      <c r="G14" s="9"/>
      <c r="H14" s="9"/>
      <c r="I14" s="9"/>
      <c r="J14" s="9"/>
      <c r="K14" s="9"/>
      <c r="L14" s="9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5">
      <c r="A15" s="14" t="s">
        <v>36</v>
      </c>
      <c r="B15" s="9">
        <v>850000</v>
      </c>
      <c r="C15" s="9">
        <v>1350000</v>
      </c>
      <c r="D15" s="9"/>
      <c r="E15" s="9"/>
      <c r="F15" s="9"/>
      <c r="G15" s="9"/>
      <c r="H15" s="9"/>
      <c r="I15" s="9"/>
      <c r="J15" s="9"/>
      <c r="K15" s="9"/>
      <c r="L15" s="9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x14ac:dyDescent="0.25">
      <c r="A16" s="14" t="s">
        <v>39</v>
      </c>
      <c r="B16" s="9">
        <v>774000</v>
      </c>
      <c r="C16" s="9">
        <v>1161000</v>
      </c>
      <c r="D16" s="9"/>
      <c r="E16" s="9"/>
      <c r="F16" s="9"/>
      <c r="G16" s="9"/>
      <c r="H16" s="9"/>
      <c r="I16" s="9"/>
      <c r="J16" s="9"/>
      <c r="K16" s="9"/>
      <c r="L16" s="9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7" t="s">
        <v>45</v>
      </c>
      <c r="B18" s="12">
        <f t="shared" ref="B18:H18" si="2">B10-B12</f>
        <v>5245000</v>
      </c>
      <c r="C18" s="12">
        <f t="shared" si="2"/>
        <v>5843000</v>
      </c>
      <c r="D18" s="12">
        <f t="shared" si="2"/>
        <v>2361000</v>
      </c>
      <c r="E18" s="12">
        <f t="shared" si="2"/>
        <v>9244000</v>
      </c>
      <c r="F18" s="12">
        <f t="shared" si="2"/>
        <v>11042000</v>
      </c>
      <c r="G18" s="12">
        <f t="shared" si="2"/>
        <v>0</v>
      </c>
      <c r="H18" s="12">
        <f t="shared" si="2"/>
        <v>0</v>
      </c>
      <c r="I18" s="9"/>
      <c r="J18" s="9"/>
      <c r="K18" s="9"/>
      <c r="L18" s="9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14" t="s">
        <v>51</v>
      </c>
      <c r="B19" s="9"/>
      <c r="C19" s="9"/>
      <c r="D19" s="9">
        <v>388000</v>
      </c>
      <c r="E19" s="9">
        <v>776000</v>
      </c>
      <c r="F19" s="9">
        <v>1164000</v>
      </c>
      <c r="G19" s="9"/>
      <c r="H19" s="9"/>
      <c r="I19" s="9"/>
      <c r="J19" s="9"/>
      <c r="K19" s="9"/>
      <c r="L19" s="9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14" t="s">
        <v>54</v>
      </c>
      <c r="B20" s="9"/>
      <c r="C20" s="9"/>
      <c r="D20" s="9">
        <v>0</v>
      </c>
      <c r="E20" s="9">
        <v>0</v>
      </c>
      <c r="F20" s="9">
        <v>0</v>
      </c>
      <c r="G20" s="9"/>
      <c r="H20" s="9"/>
      <c r="I20" s="9"/>
      <c r="J20" s="9"/>
      <c r="K20" s="9"/>
      <c r="L20" s="9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.75" customHeight="1" x14ac:dyDescent="0.25">
      <c r="A21" s="7" t="s">
        <v>61</v>
      </c>
      <c r="B21" s="12">
        <f t="shared" ref="B21:H21" si="3">B18-B19+B20</f>
        <v>5245000</v>
      </c>
      <c r="C21" s="12">
        <f t="shared" si="3"/>
        <v>5843000</v>
      </c>
      <c r="D21" s="12">
        <f t="shared" si="3"/>
        <v>1973000</v>
      </c>
      <c r="E21" s="12">
        <f t="shared" si="3"/>
        <v>8468000</v>
      </c>
      <c r="F21" s="12">
        <f t="shared" si="3"/>
        <v>9878000</v>
      </c>
      <c r="G21" s="12">
        <f t="shared" si="3"/>
        <v>0</v>
      </c>
      <c r="H21" s="12">
        <f t="shared" si="3"/>
        <v>0</v>
      </c>
      <c r="I21" s="9"/>
      <c r="J21" s="9"/>
      <c r="K21" s="9"/>
      <c r="L21" s="9"/>
    </row>
    <row r="22" spans="1:25" ht="15.75" customHeight="1" x14ac:dyDescent="0.25">
      <c r="A22" s="18" t="s">
        <v>67</v>
      </c>
      <c r="B22" s="9">
        <v>262000</v>
      </c>
      <c r="C22" s="9">
        <v>292000</v>
      </c>
      <c r="D22" s="9">
        <v>94000</v>
      </c>
      <c r="E22" s="9">
        <v>403000</v>
      </c>
      <c r="F22" s="9">
        <v>494000</v>
      </c>
      <c r="G22" s="9"/>
      <c r="H22" s="9"/>
      <c r="I22" s="9"/>
      <c r="J22" s="9"/>
      <c r="K22" s="9"/>
      <c r="L22" s="9"/>
    </row>
    <row r="23" spans="1:25" ht="15.75" customHeight="1" x14ac:dyDescent="0.25">
      <c r="A23" s="7" t="s">
        <v>68</v>
      </c>
      <c r="B23" s="12">
        <f t="shared" ref="B23:H23" si="4">B21-B22</f>
        <v>4983000</v>
      </c>
      <c r="C23" s="12">
        <f t="shared" si="4"/>
        <v>5551000</v>
      </c>
      <c r="D23" s="12">
        <f t="shared" si="4"/>
        <v>1879000</v>
      </c>
      <c r="E23" s="12">
        <f t="shared" si="4"/>
        <v>8065000</v>
      </c>
      <c r="F23" s="12">
        <f t="shared" si="4"/>
        <v>9384000</v>
      </c>
      <c r="G23" s="12">
        <f t="shared" si="4"/>
        <v>0</v>
      </c>
      <c r="H23" s="12">
        <f t="shared" si="4"/>
        <v>0</v>
      </c>
      <c r="I23" s="9"/>
      <c r="J23" s="9"/>
      <c r="K23" s="9"/>
      <c r="L23" s="9"/>
    </row>
    <row r="24" spans="1:25" ht="15.75" customHeight="1" x14ac:dyDescent="0.25">
      <c r="A24" s="14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25" ht="15.75" customHeight="1" x14ac:dyDescent="0.25">
      <c r="A25" s="7" t="s">
        <v>75</v>
      </c>
      <c r="B25" s="15">
        <f t="shared" ref="B25:H25" si="5">SUM(B26:B27)</f>
        <v>1246000</v>
      </c>
      <c r="C25" s="15">
        <f t="shared" si="5"/>
        <v>1388000</v>
      </c>
      <c r="D25" s="15">
        <f t="shared" si="5"/>
        <v>470000</v>
      </c>
      <c r="E25" s="15">
        <f t="shared" si="5"/>
        <v>2016000</v>
      </c>
      <c r="F25" s="15">
        <f t="shared" si="5"/>
        <v>2346000</v>
      </c>
      <c r="G25" s="15">
        <f t="shared" si="5"/>
        <v>0</v>
      </c>
      <c r="H25" s="15">
        <f t="shared" si="5"/>
        <v>0</v>
      </c>
      <c r="I25" s="9"/>
      <c r="J25" s="9"/>
      <c r="K25" s="9"/>
      <c r="L25" s="9"/>
    </row>
    <row r="26" spans="1:25" ht="15.75" customHeight="1" x14ac:dyDescent="0.25">
      <c r="A26" s="18" t="s">
        <v>81</v>
      </c>
      <c r="B26" s="9">
        <v>1246000</v>
      </c>
      <c r="C26" s="9">
        <v>1388000</v>
      </c>
      <c r="D26" s="9">
        <v>381000</v>
      </c>
      <c r="E26" s="9">
        <v>381000</v>
      </c>
      <c r="F26" s="9">
        <v>2346000</v>
      </c>
      <c r="G26" s="9"/>
      <c r="H26" s="9"/>
      <c r="I26" s="9"/>
      <c r="J26" s="9"/>
      <c r="K26" s="9"/>
      <c r="L26" s="9"/>
    </row>
    <row r="27" spans="1:25" ht="15.75" customHeight="1" x14ac:dyDescent="0.25">
      <c r="A27" s="18" t="s">
        <v>57</v>
      </c>
      <c r="B27" s="9">
        <v>0</v>
      </c>
      <c r="C27" s="9">
        <v>0</v>
      </c>
      <c r="D27" s="9">
        <v>89000</v>
      </c>
      <c r="E27" s="9">
        <v>1635000</v>
      </c>
      <c r="F27" s="9">
        <v>0</v>
      </c>
      <c r="G27" s="9"/>
      <c r="H27" s="9"/>
      <c r="I27" s="9"/>
      <c r="J27" s="9"/>
      <c r="K27" s="9"/>
      <c r="L27" s="9"/>
    </row>
    <row r="28" spans="1:25" ht="15.75" customHeight="1" x14ac:dyDescent="0.25">
      <c r="A28" s="7" t="s">
        <v>82</v>
      </c>
      <c r="B28" s="13">
        <f>B23-B25</f>
        <v>3737000</v>
      </c>
      <c r="C28" s="13">
        <f t="shared" ref="C28:H28" si="6">C23-C25+C24</f>
        <v>4163000</v>
      </c>
      <c r="D28" s="13">
        <f t="shared" si="6"/>
        <v>1409000</v>
      </c>
      <c r="E28" s="13">
        <f t="shared" si="6"/>
        <v>6049000</v>
      </c>
      <c r="F28" s="13">
        <f t="shared" si="6"/>
        <v>7038000</v>
      </c>
      <c r="G28" s="13">
        <f t="shared" si="6"/>
        <v>0</v>
      </c>
      <c r="H28" s="13">
        <f t="shared" si="6"/>
        <v>0</v>
      </c>
      <c r="I28" s="9"/>
      <c r="J28" s="9"/>
      <c r="K28" s="9"/>
      <c r="L28" s="9"/>
    </row>
    <row r="29" spans="1:25" ht="15.7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25" ht="15.75" customHeight="1" x14ac:dyDescent="0.25">
      <c r="B30" s="9"/>
      <c r="C30" s="9"/>
      <c r="D30" s="9"/>
      <c r="E30" s="21"/>
      <c r="F30" s="9"/>
      <c r="G30" s="9"/>
      <c r="H30" s="9"/>
      <c r="I30" s="9"/>
      <c r="J30" s="9"/>
      <c r="K30" s="9"/>
      <c r="L30" s="9"/>
    </row>
    <row r="31" spans="1:25" ht="15.75" customHeight="1" x14ac:dyDescent="0.25">
      <c r="A31" s="7" t="s">
        <v>86</v>
      </c>
      <c r="B31" s="22">
        <f>B28/('1'!B25/10)</f>
        <v>1.8685</v>
      </c>
      <c r="C31" s="22">
        <f>C28/('1'!C25/10)</f>
        <v>2.0815000000000001</v>
      </c>
      <c r="D31" s="22">
        <f>D28/('1'!D25/10)</f>
        <v>0.70450000000000002</v>
      </c>
      <c r="E31" s="22">
        <f>E28/('1'!E25/10)</f>
        <v>3.0245000000000002</v>
      </c>
      <c r="F31" s="22">
        <f>F28/('1'!F25/10)</f>
        <v>3.5190000000000001</v>
      </c>
      <c r="G31" s="22" t="e">
        <f>G28/('1'!G25/10)</f>
        <v>#DIV/0!</v>
      </c>
      <c r="H31" s="22" t="e">
        <f>H28/('1'!H25/10)</f>
        <v>#DIV/0!</v>
      </c>
      <c r="I31" s="9"/>
      <c r="J31" s="9"/>
      <c r="K31" s="9"/>
      <c r="L31" s="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5">
      <c r="B32" s="14"/>
      <c r="C32" s="14"/>
      <c r="G32" s="9"/>
      <c r="H32" s="9"/>
      <c r="I32" s="9"/>
      <c r="J32" s="9"/>
      <c r="K32" s="9"/>
      <c r="L32" s="9"/>
    </row>
    <row r="33" spans="7:12" ht="15.75" customHeight="1" x14ac:dyDescent="0.25">
      <c r="G33" s="9"/>
      <c r="H33" s="9"/>
      <c r="I33" s="9"/>
      <c r="J33" s="9"/>
      <c r="K33" s="9"/>
      <c r="L33" s="9"/>
    </row>
    <row r="34" spans="7:12" ht="15.75" customHeight="1" x14ac:dyDescent="0.25">
      <c r="G34" s="9"/>
      <c r="H34" s="9"/>
      <c r="I34" s="9"/>
      <c r="J34" s="9"/>
      <c r="K34" s="9"/>
      <c r="L34" s="9"/>
    </row>
    <row r="35" spans="7:12" ht="15.75" customHeight="1" x14ac:dyDescent="0.25">
      <c r="G35" s="9"/>
      <c r="H35" s="9"/>
      <c r="I35" s="9"/>
      <c r="J35" s="9"/>
      <c r="K35" s="9"/>
      <c r="L35" s="9"/>
    </row>
    <row r="36" spans="7:12" ht="15.75" customHeight="1" x14ac:dyDescent="0.25">
      <c r="G36" s="9"/>
      <c r="H36" s="9"/>
      <c r="I36" s="9"/>
      <c r="J36" s="9"/>
      <c r="K36" s="9"/>
      <c r="L36" s="9"/>
    </row>
    <row r="37" spans="7:12" ht="15.75" customHeight="1" x14ac:dyDescent="0.25">
      <c r="G37" s="9"/>
      <c r="H37" s="9"/>
      <c r="I37" s="9"/>
      <c r="J37" s="9"/>
      <c r="K37" s="9"/>
      <c r="L37" s="9"/>
    </row>
    <row r="38" spans="7:12" ht="15.75" customHeight="1" x14ac:dyDescent="0.25">
      <c r="G38" s="9"/>
      <c r="H38" s="9"/>
      <c r="I38" s="9"/>
      <c r="J38" s="9"/>
      <c r="K38" s="9"/>
      <c r="L38" s="9"/>
    </row>
    <row r="39" spans="7:12" ht="15.75" customHeight="1" x14ac:dyDescent="0.25">
      <c r="G39" s="9"/>
      <c r="H39" s="9"/>
      <c r="I39" s="9"/>
      <c r="J39" s="9"/>
      <c r="K39" s="9"/>
      <c r="L39" s="9"/>
    </row>
    <row r="40" spans="7:12" ht="15.75" customHeight="1" x14ac:dyDescent="0.25">
      <c r="G40" s="9"/>
      <c r="H40" s="9"/>
      <c r="I40" s="9"/>
      <c r="J40" s="9"/>
      <c r="K40" s="9"/>
      <c r="L40" s="9"/>
    </row>
    <row r="41" spans="7:12" ht="15.75" customHeight="1" x14ac:dyDescent="0.25">
      <c r="G41" s="9"/>
      <c r="H41" s="9"/>
      <c r="I41" s="9"/>
      <c r="J41" s="9"/>
      <c r="K41" s="9"/>
      <c r="L41" s="9"/>
    </row>
    <row r="42" spans="7:12" ht="15.75" customHeight="1" x14ac:dyDescent="0.25">
      <c r="G42" s="9"/>
      <c r="H42" s="9"/>
      <c r="I42" s="9"/>
      <c r="J42" s="9"/>
      <c r="K42" s="9"/>
      <c r="L42" s="9"/>
    </row>
    <row r="43" spans="7:12" ht="15.75" customHeight="1" x14ac:dyDescent="0.25">
      <c r="G43" s="9"/>
      <c r="H43" s="9"/>
      <c r="I43" s="9"/>
      <c r="J43" s="9"/>
      <c r="K43" s="9"/>
      <c r="L43" s="9"/>
    </row>
    <row r="44" spans="7:12" ht="15.75" customHeight="1" x14ac:dyDescent="0.25">
      <c r="G44" s="9"/>
      <c r="H44" s="9"/>
      <c r="I44" s="9"/>
      <c r="J44" s="9"/>
      <c r="K44" s="9"/>
      <c r="L44" s="9"/>
    </row>
    <row r="45" spans="7:12" ht="15.75" customHeight="1" x14ac:dyDescent="0.25">
      <c r="G45" s="9"/>
      <c r="H45" s="9"/>
      <c r="I45" s="9"/>
      <c r="J45" s="9"/>
      <c r="K45" s="9"/>
      <c r="L45" s="9"/>
    </row>
    <row r="46" spans="7:12" ht="15.75" customHeight="1" x14ac:dyDescent="0.25">
      <c r="G46" s="9"/>
      <c r="H46" s="9"/>
      <c r="I46" s="9"/>
      <c r="J46" s="9"/>
      <c r="K46" s="9"/>
      <c r="L46" s="9"/>
    </row>
    <row r="47" spans="7:12" ht="15.75" customHeight="1" x14ac:dyDescent="0.25">
      <c r="G47" s="9"/>
      <c r="H47" s="9"/>
      <c r="I47" s="9"/>
      <c r="J47" s="9"/>
      <c r="K47" s="9"/>
      <c r="L47" s="9"/>
    </row>
    <row r="48" spans="7:12" ht="15.75" customHeight="1" x14ac:dyDescent="0.25">
      <c r="G48" s="9"/>
      <c r="H48" s="9"/>
      <c r="I48" s="9"/>
      <c r="J48" s="9"/>
      <c r="K48" s="9"/>
      <c r="L48" s="9"/>
    </row>
    <row r="49" spans="7:12" ht="15.75" customHeight="1" x14ac:dyDescent="0.25">
      <c r="G49" s="9"/>
      <c r="H49" s="9"/>
      <c r="I49" s="9"/>
      <c r="J49" s="9"/>
      <c r="K49" s="9"/>
      <c r="L49" s="9"/>
    </row>
    <row r="50" spans="7:12" ht="15.75" customHeight="1" x14ac:dyDescent="0.25">
      <c r="G50" s="9"/>
      <c r="H50" s="9"/>
      <c r="I50" s="9"/>
      <c r="J50" s="9"/>
      <c r="K50" s="9"/>
      <c r="L50" s="9"/>
    </row>
    <row r="51" spans="7:12" ht="15.75" customHeight="1" x14ac:dyDescent="0.25">
      <c r="G51" s="9"/>
      <c r="H51" s="9"/>
      <c r="I51" s="9"/>
      <c r="J51" s="9"/>
      <c r="K51" s="9"/>
      <c r="L51" s="9"/>
    </row>
    <row r="52" spans="7:12" ht="15.75" customHeight="1" x14ac:dyDescent="0.25">
      <c r="G52" s="9"/>
      <c r="H52" s="9"/>
      <c r="I52" s="9"/>
      <c r="J52" s="9"/>
      <c r="K52" s="9"/>
      <c r="L52" s="9"/>
    </row>
    <row r="53" spans="7:12" ht="15.75" customHeight="1" x14ac:dyDescent="0.25">
      <c r="G53" s="9"/>
      <c r="H53" s="9"/>
      <c r="I53" s="9"/>
      <c r="J53" s="9"/>
      <c r="K53" s="9"/>
      <c r="L53" s="9"/>
    </row>
    <row r="54" spans="7:12" ht="15.75" customHeight="1" x14ac:dyDescent="0.25">
      <c r="G54" s="9"/>
      <c r="H54" s="9"/>
      <c r="I54" s="9"/>
      <c r="J54" s="9"/>
      <c r="K54" s="9"/>
      <c r="L54" s="9"/>
    </row>
    <row r="55" spans="7:12" ht="15.75" customHeight="1" x14ac:dyDescent="0.25">
      <c r="G55" s="9"/>
      <c r="H55" s="9"/>
      <c r="I55" s="9"/>
      <c r="J55" s="9"/>
      <c r="K55" s="9"/>
      <c r="L55" s="9"/>
    </row>
    <row r="56" spans="7:12" ht="15.75" customHeight="1" x14ac:dyDescent="0.25">
      <c r="G56" s="9"/>
      <c r="H56" s="9"/>
      <c r="I56" s="9"/>
      <c r="J56" s="9"/>
      <c r="K56" s="9"/>
      <c r="L56" s="9"/>
    </row>
    <row r="57" spans="7:12" ht="15.75" customHeight="1" x14ac:dyDescent="0.25">
      <c r="G57" s="9"/>
      <c r="H57" s="9"/>
      <c r="I57" s="9"/>
      <c r="J57" s="9"/>
      <c r="K57" s="9"/>
      <c r="L57" s="9"/>
    </row>
    <row r="58" spans="7:12" ht="15.75" customHeight="1" x14ac:dyDescent="0.25">
      <c r="G58" s="9"/>
      <c r="H58" s="9"/>
      <c r="I58" s="9"/>
      <c r="J58" s="9"/>
      <c r="K58" s="9"/>
      <c r="L58" s="9"/>
    </row>
    <row r="59" spans="7:12" ht="15.75" customHeight="1" x14ac:dyDescent="0.25">
      <c r="G59" s="9"/>
      <c r="H59" s="9"/>
      <c r="I59" s="9"/>
      <c r="J59" s="9"/>
      <c r="K59" s="9"/>
      <c r="L59" s="9"/>
    </row>
    <row r="60" spans="7:12" ht="15.75" customHeight="1" x14ac:dyDescent="0.25">
      <c r="G60" s="9"/>
      <c r="H60" s="9"/>
      <c r="I60" s="9"/>
      <c r="J60" s="9"/>
      <c r="K60" s="9"/>
      <c r="L60" s="9"/>
    </row>
    <row r="61" spans="7:12" ht="15.75" customHeight="1" x14ac:dyDescent="0.25">
      <c r="G61" s="9"/>
      <c r="H61" s="9"/>
      <c r="I61" s="9"/>
      <c r="J61" s="9"/>
      <c r="K61" s="9"/>
      <c r="L61" s="9"/>
    </row>
    <row r="62" spans="7:12" ht="15.75" customHeight="1" x14ac:dyDescent="0.25">
      <c r="G62" s="9"/>
      <c r="H62" s="9"/>
      <c r="I62" s="9"/>
      <c r="J62" s="9"/>
      <c r="K62" s="9"/>
      <c r="L62" s="9"/>
    </row>
    <row r="63" spans="7:12" ht="15.75" customHeight="1" x14ac:dyDescent="0.25">
      <c r="G63" s="9"/>
      <c r="H63" s="9"/>
      <c r="I63" s="9"/>
      <c r="J63" s="9"/>
      <c r="K63" s="9"/>
      <c r="L63" s="9"/>
    </row>
    <row r="64" spans="7:12" ht="15.75" customHeight="1" x14ac:dyDescent="0.25">
      <c r="G64" s="9"/>
      <c r="H64" s="9"/>
      <c r="I64" s="9"/>
      <c r="J64" s="9"/>
      <c r="K64" s="9"/>
      <c r="L64" s="9"/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1" sqref="D21"/>
    </sheetView>
  </sheetViews>
  <sheetFormatPr defaultColWidth="12.625" defaultRowHeight="15" customHeight="1" x14ac:dyDescent="0.2"/>
  <cols>
    <col min="1" max="1" width="46.125" customWidth="1"/>
    <col min="2" max="2" width="13.5" customWidth="1"/>
    <col min="3" max="4" width="15.5" customWidth="1"/>
    <col min="5" max="5" width="15" customWidth="1"/>
    <col min="6" max="6" width="15.75" customWidth="1"/>
    <col min="7" max="7" width="12.25" customWidth="1"/>
    <col min="8" max="8" width="13.75" customWidth="1"/>
    <col min="9" max="25" width="7.625" customWidth="1"/>
  </cols>
  <sheetData>
    <row r="1" spans="1:25" ht="15.75" x14ac:dyDescent="0.25">
      <c r="A1" s="1" t="s">
        <v>0</v>
      </c>
    </row>
    <row r="2" spans="1:25" ht="15.75" x14ac:dyDescent="0.25">
      <c r="A2" s="1" t="s">
        <v>1</v>
      </c>
    </row>
    <row r="3" spans="1:25" ht="15.75" x14ac:dyDescent="0.25">
      <c r="A3" s="1" t="s">
        <v>2</v>
      </c>
    </row>
    <row r="4" spans="1:25" ht="15.75" x14ac:dyDescent="0.25">
      <c r="A4" s="1"/>
      <c r="B4" s="2"/>
      <c r="C4" s="2"/>
      <c r="D4" s="2"/>
      <c r="E4" s="2"/>
      <c r="F4" s="2"/>
    </row>
    <row r="5" spans="1:25" x14ac:dyDescent="0.25">
      <c r="B5" s="4" t="s">
        <v>5</v>
      </c>
      <c r="C5" s="4" t="s">
        <v>6</v>
      </c>
      <c r="D5" s="4" t="s">
        <v>7</v>
      </c>
      <c r="E5" s="4" t="s">
        <v>5</v>
      </c>
      <c r="F5" s="4" t="s">
        <v>6</v>
      </c>
      <c r="G5" s="4" t="s">
        <v>7</v>
      </c>
      <c r="H5" s="4" t="s">
        <v>5</v>
      </c>
    </row>
    <row r="6" spans="1:25" x14ac:dyDescent="0.25">
      <c r="B6" s="5">
        <v>43100</v>
      </c>
      <c r="C6" s="5">
        <v>43190</v>
      </c>
      <c r="D6" s="5">
        <v>43373</v>
      </c>
      <c r="E6" s="5">
        <v>43465</v>
      </c>
      <c r="F6" s="5">
        <v>43555</v>
      </c>
      <c r="G6" s="6">
        <v>43738</v>
      </c>
      <c r="H6" s="6">
        <v>43830</v>
      </c>
    </row>
    <row r="7" spans="1:25" x14ac:dyDescent="0.25">
      <c r="A7" s="7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25" x14ac:dyDescent="0.25">
      <c r="A8" s="11" t="s">
        <v>12</v>
      </c>
      <c r="B8" s="9">
        <v>73653000</v>
      </c>
      <c r="C8" s="9">
        <v>123165000</v>
      </c>
      <c r="D8" s="9">
        <v>36195000</v>
      </c>
      <c r="E8" s="9">
        <v>92767000</v>
      </c>
      <c r="F8" s="9">
        <v>116950000</v>
      </c>
      <c r="G8" s="9"/>
      <c r="H8" s="9"/>
      <c r="I8" s="9"/>
      <c r="J8" s="9"/>
      <c r="K8" s="9"/>
      <c r="L8" s="9"/>
      <c r="M8" s="9"/>
      <c r="N8" s="9"/>
      <c r="O8" s="9"/>
    </row>
    <row r="9" spans="1:25" x14ac:dyDescent="0.25">
      <c r="A9" s="11" t="s">
        <v>17</v>
      </c>
      <c r="B9" s="10">
        <v>-76156000</v>
      </c>
      <c r="C9" s="9">
        <v>-126590000</v>
      </c>
      <c r="D9" s="9">
        <v>-40025000</v>
      </c>
      <c r="E9" s="9">
        <v>-85133000</v>
      </c>
      <c r="F9" s="9">
        <v>-121461000</v>
      </c>
      <c r="G9" s="9"/>
      <c r="H9" s="9"/>
      <c r="I9" s="9"/>
      <c r="J9" s="9"/>
      <c r="K9" s="9"/>
      <c r="L9" s="9"/>
      <c r="M9" s="9"/>
      <c r="N9" s="9"/>
      <c r="O9" s="9"/>
    </row>
    <row r="10" spans="1:25" x14ac:dyDescent="0.25">
      <c r="A10" s="11" t="s">
        <v>20</v>
      </c>
      <c r="B10" s="9">
        <v>-1000000</v>
      </c>
      <c r="C10" s="9">
        <v>0</v>
      </c>
      <c r="D10" s="9">
        <v>0</v>
      </c>
      <c r="E10" s="9">
        <v>0</v>
      </c>
      <c r="F10" s="9">
        <v>0</v>
      </c>
      <c r="G10" s="9"/>
      <c r="H10" s="9"/>
      <c r="I10" s="9"/>
      <c r="J10" s="9"/>
      <c r="K10" s="9"/>
      <c r="L10" s="9"/>
      <c r="M10" s="9"/>
      <c r="N10" s="9"/>
      <c r="O10" s="9"/>
    </row>
    <row r="11" spans="1:25" x14ac:dyDescent="0.25">
      <c r="A11" s="7" t="s">
        <v>21</v>
      </c>
      <c r="B11" s="12">
        <f t="shared" ref="B11:H11" si="0">SUM(B8:B10)</f>
        <v>-3503000</v>
      </c>
      <c r="C11" s="12">
        <f t="shared" si="0"/>
        <v>-3425000</v>
      </c>
      <c r="D11" s="12">
        <f t="shared" si="0"/>
        <v>-3830000</v>
      </c>
      <c r="E11" s="12">
        <f t="shared" si="0"/>
        <v>7634000</v>
      </c>
      <c r="F11" s="12">
        <f t="shared" si="0"/>
        <v>-4511000</v>
      </c>
      <c r="G11" s="12">
        <f t="shared" si="0"/>
        <v>0</v>
      </c>
      <c r="H11" s="12">
        <f t="shared" si="0"/>
        <v>0</v>
      </c>
      <c r="I11" s="9"/>
      <c r="J11" s="9"/>
      <c r="K11" s="9"/>
      <c r="L11" s="9"/>
      <c r="M11" s="9"/>
      <c r="N11" s="9"/>
      <c r="O11" s="9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7"/>
      <c r="B12" s="15"/>
      <c r="C12" s="15"/>
      <c r="D12" s="15"/>
      <c r="E12" s="15"/>
      <c r="F12" s="15"/>
      <c r="G12" s="9"/>
      <c r="H12" s="9"/>
      <c r="I12" s="9"/>
      <c r="J12" s="9"/>
      <c r="K12" s="9"/>
      <c r="L12" s="9"/>
      <c r="M12" s="9"/>
      <c r="N12" s="9"/>
      <c r="O12" s="9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 t="s">
        <v>26</v>
      </c>
      <c r="B13" s="15"/>
      <c r="C13" s="15"/>
      <c r="D13" s="15"/>
      <c r="E13" s="15"/>
      <c r="F13" s="15"/>
      <c r="G13" s="9"/>
      <c r="H13" s="9"/>
      <c r="I13" s="9"/>
      <c r="J13" s="9"/>
      <c r="K13" s="9"/>
      <c r="L13" s="9"/>
      <c r="M13" s="9"/>
      <c r="N13" s="9"/>
      <c r="O13" s="9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14" t="s">
        <v>31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/>
      <c r="H14" s="9"/>
      <c r="I14" s="9"/>
      <c r="J14" s="9"/>
      <c r="K14" s="9"/>
      <c r="L14" s="9"/>
      <c r="M14" s="9"/>
      <c r="N14" s="9"/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14" t="s">
        <v>34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/>
      <c r="H15" s="9"/>
      <c r="I15" s="9"/>
      <c r="J15" s="9"/>
      <c r="K15" s="9"/>
      <c r="L15" s="9"/>
      <c r="M15" s="9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14" t="s">
        <v>37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/>
      <c r="H16" s="9"/>
      <c r="I16" s="9"/>
      <c r="J16" s="9"/>
      <c r="K16" s="9"/>
      <c r="L16" s="9"/>
      <c r="M16" s="9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7" t="s">
        <v>38</v>
      </c>
      <c r="B17" s="12">
        <f>SUM(B14)</f>
        <v>0</v>
      </c>
      <c r="C17" s="12">
        <v>0</v>
      </c>
      <c r="D17" s="12">
        <f t="shared" ref="D17:H17" si="1">SUM(D14)</f>
        <v>0</v>
      </c>
      <c r="E17" s="12">
        <f t="shared" si="1"/>
        <v>0</v>
      </c>
      <c r="F17" s="12">
        <f t="shared" si="1"/>
        <v>0</v>
      </c>
      <c r="G17" s="12">
        <f t="shared" si="1"/>
        <v>0</v>
      </c>
      <c r="H17" s="12">
        <f t="shared" si="1"/>
        <v>0</v>
      </c>
      <c r="I17" s="9"/>
      <c r="J17" s="9"/>
      <c r="K17" s="9"/>
      <c r="L17" s="9"/>
      <c r="M17" s="9"/>
      <c r="N17" s="9"/>
      <c r="O17" s="9"/>
    </row>
    <row r="18" spans="1:25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25" x14ac:dyDescent="0.25">
      <c r="A19" s="7" t="s">
        <v>47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25" x14ac:dyDescent="0.25">
      <c r="A20" s="14" t="s">
        <v>49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5" ht="15.75" customHeight="1" x14ac:dyDescent="0.25">
      <c r="A21" s="14" t="s">
        <v>50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5" ht="15.75" customHeight="1" x14ac:dyDescent="0.25">
      <c r="A22" s="14" t="s">
        <v>53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5" ht="15.75" customHeight="1" x14ac:dyDescent="0.25">
      <c r="A23" s="11" t="s">
        <v>56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5" ht="15.75" customHeight="1" x14ac:dyDescent="0.25">
      <c r="A24" s="7" t="s">
        <v>58</v>
      </c>
      <c r="B24" s="12">
        <f t="shared" ref="B24:H24" si="2">SUM(B20:B23)</f>
        <v>0</v>
      </c>
      <c r="C24" s="12">
        <f t="shared" si="2"/>
        <v>0</v>
      </c>
      <c r="D24" s="12">
        <f t="shared" si="2"/>
        <v>0</v>
      </c>
      <c r="E24" s="12">
        <f t="shared" si="2"/>
        <v>0</v>
      </c>
      <c r="F24" s="12">
        <f t="shared" si="2"/>
        <v>0</v>
      </c>
      <c r="G24" s="12">
        <f t="shared" si="2"/>
        <v>0</v>
      </c>
      <c r="H24" s="12">
        <f t="shared" si="2"/>
        <v>0</v>
      </c>
      <c r="I24" s="9"/>
      <c r="J24" s="9"/>
      <c r="K24" s="9"/>
      <c r="L24" s="9"/>
      <c r="M24" s="9"/>
      <c r="N24" s="9"/>
      <c r="O24" s="9"/>
    </row>
    <row r="25" spans="1:25" ht="15.75" customHeight="1" x14ac:dyDescent="0.25">
      <c r="A25" s="7"/>
      <c r="B25" s="15"/>
      <c r="C25" s="15"/>
      <c r="D25" s="15"/>
      <c r="E25" s="15"/>
      <c r="F25" s="15"/>
      <c r="G25" s="9"/>
      <c r="H25" s="9"/>
      <c r="I25" s="9"/>
      <c r="J25" s="9"/>
      <c r="K25" s="9"/>
      <c r="L25" s="9"/>
      <c r="M25" s="9"/>
      <c r="N25" s="9"/>
      <c r="O25" s="9"/>
    </row>
    <row r="26" spans="1:25" ht="15.75" customHeight="1" x14ac:dyDescent="0.25">
      <c r="A26" s="7" t="s">
        <v>65</v>
      </c>
      <c r="B26" s="15">
        <f t="shared" ref="B26:H26" si="3">SUM(B11,B17,B24)</f>
        <v>-3503000</v>
      </c>
      <c r="C26" s="15">
        <f t="shared" si="3"/>
        <v>-3425000</v>
      </c>
      <c r="D26" s="15">
        <f t="shared" si="3"/>
        <v>-3830000</v>
      </c>
      <c r="E26" s="15">
        <f t="shared" si="3"/>
        <v>7634000</v>
      </c>
      <c r="F26" s="15">
        <f t="shared" si="3"/>
        <v>-4511000</v>
      </c>
      <c r="G26" s="15">
        <f t="shared" si="3"/>
        <v>0</v>
      </c>
      <c r="H26" s="15">
        <f t="shared" si="3"/>
        <v>0</v>
      </c>
      <c r="I26" s="9"/>
      <c r="J26" s="9"/>
      <c r="K26" s="9"/>
      <c r="L26" s="9"/>
      <c r="M26" s="9"/>
      <c r="N26" s="9"/>
      <c r="O26" s="9"/>
    </row>
    <row r="27" spans="1:25" ht="15.75" customHeight="1" x14ac:dyDescent="0.25">
      <c r="A27" s="14" t="s">
        <v>69</v>
      </c>
      <c r="B27" s="9">
        <v>3579000</v>
      </c>
      <c r="C27" s="9">
        <v>3579000</v>
      </c>
      <c r="D27" s="9">
        <v>8284000</v>
      </c>
      <c r="E27" s="9">
        <v>8284000</v>
      </c>
      <c r="F27" s="9">
        <v>8284000</v>
      </c>
      <c r="G27" s="9"/>
      <c r="H27" s="9"/>
      <c r="I27" s="9"/>
      <c r="J27" s="9"/>
      <c r="K27" s="9"/>
      <c r="L27" s="9"/>
      <c r="M27" s="9"/>
      <c r="N27" s="9"/>
      <c r="O27" s="9"/>
    </row>
    <row r="28" spans="1:25" ht="15.75" customHeight="1" x14ac:dyDescent="0.25">
      <c r="A28" s="7" t="s">
        <v>72</v>
      </c>
      <c r="B28" s="13">
        <f t="shared" ref="B28:H28" si="4">SUM(B26:B27)</f>
        <v>76000</v>
      </c>
      <c r="C28" s="13">
        <f t="shared" si="4"/>
        <v>154000</v>
      </c>
      <c r="D28" s="13">
        <f t="shared" si="4"/>
        <v>4454000</v>
      </c>
      <c r="E28" s="13">
        <f t="shared" si="4"/>
        <v>15918000</v>
      </c>
      <c r="F28" s="13">
        <f t="shared" si="4"/>
        <v>3773000</v>
      </c>
      <c r="G28" s="13">
        <f t="shared" si="4"/>
        <v>0</v>
      </c>
      <c r="H28" s="13">
        <f t="shared" si="4"/>
        <v>0</v>
      </c>
      <c r="I28" s="9"/>
      <c r="J28" s="9"/>
      <c r="K28" s="9"/>
      <c r="L28" s="9"/>
      <c r="M28" s="9"/>
      <c r="N28" s="9"/>
      <c r="O28" s="9"/>
    </row>
    <row r="29" spans="1:25" ht="15.75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25" ht="15.75" customHeight="1" x14ac:dyDescent="0.25">
      <c r="G30" s="9"/>
      <c r="H30" s="9"/>
      <c r="I30" s="9"/>
      <c r="J30" s="9"/>
      <c r="K30" s="9"/>
      <c r="L30" s="9"/>
      <c r="M30" s="9"/>
      <c r="N30" s="9"/>
      <c r="O30" s="9"/>
    </row>
    <row r="31" spans="1:25" ht="15.75" customHeight="1" x14ac:dyDescent="0.25">
      <c r="A31" s="7" t="s">
        <v>78</v>
      </c>
      <c r="B31" s="20">
        <f>B11/('1'!B25/10)</f>
        <v>-1.7515000000000001</v>
      </c>
      <c r="C31" s="20">
        <f>C11/('1'!C25/10)</f>
        <v>-1.7124999999999999</v>
      </c>
      <c r="D31" s="20">
        <f>D11/('1'!D25/10)</f>
        <v>-1.915</v>
      </c>
      <c r="E31" s="20">
        <f>E11/('1'!E25/10)</f>
        <v>3.8170000000000002</v>
      </c>
      <c r="F31" s="20">
        <f>F11/('1'!F25/10)</f>
        <v>-2.2555000000000001</v>
      </c>
      <c r="G31" s="20" t="e">
        <f>G11/('1'!G25/10)</f>
        <v>#DIV/0!</v>
      </c>
      <c r="H31" s="20" t="e">
        <f>H11/('1'!H25/10)</f>
        <v>#DIV/0!</v>
      </c>
      <c r="I31" s="9"/>
      <c r="J31" s="9"/>
      <c r="K31" s="9"/>
      <c r="L31" s="9"/>
      <c r="M31" s="9"/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5.75" customHeight="1" x14ac:dyDescent="0.25">
      <c r="E32" s="14"/>
      <c r="F32" s="14"/>
      <c r="G32" s="9"/>
      <c r="H32" s="9"/>
      <c r="I32" s="9"/>
      <c r="J32" s="9"/>
      <c r="K32" s="9"/>
      <c r="L32" s="9"/>
      <c r="M32" s="9"/>
      <c r="N32" s="9"/>
      <c r="O32" s="9"/>
    </row>
    <row r="33" spans="7:15" ht="15.75" customHeight="1" x14ac:dyDescent="0.25">
      <c r="G33" s="9"/>
      <c r="H33" s="9"/>
      <c r="I33" s="9"/>
      <c r="J33" s="9"/>
      <c r="K33" s="9"/>
      <c r="L33" s="9"/>
      <c r="M33" s="9"/>
      <c r="N33" s="9"/>
      <c r="O33" s="9"/>
    </row>
    <row r="34" spans="7:15" ht="15.75" customHeight="1" x14ac:dyDescent="0.25">
      <c r="G34" s="9"/>
      <c r="H34" s="9"/>
      <c r="I34" s="9"/>
      <c r="J34" s="9"/>
      <c r="K34" s="9"/>
      <c r="L34" s="9"/>
      <c r="M34" s="9"/>
      <c r="N34" s="9"/>
      <c r="O34" s="9"/>
    </row>
    <row r="35" spans="7:15" ht="15.75" customHeight="1" x14ac:dyDescent="0.25">
      <c r="G35" s="9"/>
      <c r="H35" s="9"/>
      <c r="I35" s="9"/>
      <c r="J35" s="9"/>
      <c r="K35" s="9"/>
      <c r="L35" s="9"/>
      <c r="M35" s="9"/>
      <c r="N35" s="9"/>
      <c r="O35" s="9"/>
    </row>
    <row r="36" spans="7:15" ht="15.75" customHeight="1" x14ac:dyDescent="0.25">
      <c r="G36" s="9"/>
      <c r="H36" s="9"/>
      <c r="I36" s="9"/>
      <c r="J36" s="9"/>
      <c r="K36" s="9"/>
      <c r="L36" s="9"/>
      <c r="M36" s="9"/>
      <c r="N36" s="9"/>
      <c r="O36" s="9"/>
    </row>
    <row r="37" spans="7:15" ht="15.75" customHeight="1" x14ac:dyDescent="0.25">
      <c r="G37" s="9"/>
      <c r="H37" s="9"/>
      <c r="I37" s="9"/>
      <c r="J37" s="9"/>
      <c r="K37" s="9"/>
      <c r="L37" s="9"/>
      <c r="M37" s="9"/>
      <c r="N37" s="9"/>
      <c r="O37" s="9"/>
    </row>
    <row r="38" spans="7:15" ht="15.75" customHeight="1" x14ac:dyDescent="0.25">
      <c r="G38" s="9"/>
      <c r="H38" s="9"/>
      <c r="I38" s="9"/>
      <c r="J38" s="9"/>
      <c r="K38" s="9"/>
      <c r="L38" s="9"/>
      <c r="M38" s="9"/>
      <c r="N38" s="9"/>
      <c r="O38" s="9"/>
    </row>
    <row r="39" spans="7:15" ht="15.75" customHeight="1" x14ac:dyDescent="0.2"/>
    <row r="40" spans="7:15" ht="15.75" customHeight="1" x14ac:dyDescent="0.2"/>
    <row r="41" spans="7:15" ht="15.75" customHeight="1" x14ac:dyDescent="0.2"/>
    <row r="42" spans="7:15" ht="15.75" customHeight="1" x14ac:dyDescent="0.2"/>
    <row r="43" spans="7:15" ht="15.75" customHeight="1" x14ac:dyDescent="0.2"/>
    <row r="44" spans="7:15" ht="15.75" customHeight="1" x14ac:dyDescent="0.2"/>
    <row r="45" spans="7:15" ht="15.75" customHeight="1" x14ac:dyDescent="0.2"/>
    <row r="46" spans="7:15" ht="15.75" customHeight="1" x14ac:dyDescent="0.2"/>
    <row r="47" spans="7:15" ht="15.75" customHeight="1" x14ac:dyDescent="0.2"/>
    <row r="48" spans="7:1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7" t="s">
        <v>88</v>
      </c>
    </row>
    <row r="3" spans="1:6" ht="15.75" x14ac:dyDescent="0.25">
      <c r="A3" s="1" t="s">
        <v>89</v>
      </c>
    </row>
    <row r="4" spans="1:6" x14ac:dyDescent="0.25">
      <c r="B4" s="23" t="s">
        <v>5</v>
      </c>
      <c r="C4" s="23" t="s">
        <v>6</v>
      </c>
      <c r="D4" s="23" t="s">
        <v>7</v>
      </c>
      <c r="E4" s="23" t="s">
        <v>5</v>
      </c>
      <c r="F4" s="23" t="s">
        <v>6</v>
      </c>
    </row>
    <row r="5" spans="1:6" x14ac:dyDescent="0.25">
      <c r="B5" s="24">
        <v>43100</v>
      </c>
      <c r="C5" s="24">
        <v>43190</v>
      </c>
      <c r="D5" s="24">
        <v>43373</v>
      </c>
      <c r="E5" s="24">
        <v>43465</v>
      </c>
      <c r="F5" s="24">
        <v>43190</v>
      </c>
    </row>
    <row r="6" spans="1:6" x14ac:dyDescent="0.25">
      <c r="A6" s="14" t="s">
        <v>90</v>
      </c>
      <c r="B6" s="25">
        <f>'2'!B28/'1'!B20</f>
        <v>7.2930165024745908E-3</v>
      </c>
      <c r="C6" s="25">
        <f>'2'!C28/'1'!C20</f>
        <v>8.1977381883057681E-3</v>
      </c>
      <c r="D6" s="25">
        <f>'2'!D28/'1'!D20</f>
        <v>2.4320401001814104E-3</v>
      </c>
      <c r="E6" s="25">
        <f>'2'!E28/'1'!E20</f>
        <v>1.0266776649660038E-2</v>
      </c>
      <c r="F6" s="25">
        <f>'2'!F28/'1'!F20</f>
        <v>1.1883495145631067E-2</v>
      </c>
    </row>
    <row r="7" spans="1:6" x14ac:dyDescent="0.25">
      <c r="A7" s="14" t="s">
        <v>91</v>
      </c>
      <c r="B7" s="25">
        <f>'2'!B28/'1'!B51</f>
        <v>6.6980569003249552E-3</v>
      </c>
      <c r="C7" s="25">
        <f>'2'!C28/'1'!C51</f>
        <v>7.529213456728274E-3</v>
      </c>
      <c r="D7" s="25">
        <f>'2'!D28/'1'!D51</f>
        <v>2.2408473551957758E-3</v>
      </c>
      <c r="E7" s="25">
        <f>'2'!E28/'1'!E51</f>
        <v>9.528775357821347E-3</v>
      </c>
      <c r="F7" s="25">
        <f>'2'!F28/'1'!F51</f>
        <v>1.1080044584663631E-2</v>
      </c>
    </row>
    <row r="8" spans="1:6" x14ac:dyDescent="0.25">
      <c r="A8" s="14" t="s">
        <v>92</v>
      </c>
      <c r="B8" s="25">
        <f>'1'!B39/'1'!B29</f>
        <v>0</v>
      </c>
      <c r="C8" s="25">
        <f>'1'!C39/'1'!C29</f>
        <v>0</v>
      </c>
      <c r="D8" s="25">
        <f>'1'!D39/'1'!D29</f>
        <v>0</v>
      </c>
      <c r="E8" s="25">
        <f>'1'!E39/'1'!E29</f>
        <v>0</v>
      </c>
      <c r="F8" s="25">
        <f>'1'!F39/'1'!F29</f>
        <v>0</v>
      </c>
    </row>
    <row r="9" spans="1:6" x14ac:dyDescent="0.25">
      <c r="A9" s="14" t="s">
        <v>93</v>
      </c>
      <c r="B9" s="26">
        <f>'1'!B20/'1'!B49</f>
        <v>1.1477002676581591</v>
      </c>
      <c r="C9" s="26">
        <f>'1'!C20/'1'!C49</f>
        <v>1.1514503581397142</v>
      </c>
      <c r="D9" s="26">
        <f>'1'!D20/'1'!D49</f>
        <v>1.164597852721889</v>
      </c>
      <c r="E9" s="26">
        <f>'1'!E20/'1'!E49</f>
        <v>1.1847259785045696</v>
      </c>
      <c r="F9" s="26">
        <f>'1'!F20/'1'!F49</f>
        <v>1.1884384851397531</v>
      </c>
    </row>
    <row r="10" spans="1:6" x14ac:dyDescent="0.25">
      <c r="A10" s="14" t="s">
        <v>94</v>
      </c>
      <c r="B10" s="25">
        <f>'2'!B28/'2'!B8</f>
        <v>5.0737919704560576E-2</v>
      </c>
      <c r="C10" s="25">
        <f>'2'!C28/'2'!C8</f>
        <v>4.3025755508702301E-2</v>
      </c>
      <c r="D10" s="25">
        <f>'2'!D28/'2'!D8</f>
        <v>5.9077568134171907E-2</v>
      </c>
      <c r="E10" s="25">
        <f>'2'!E28/'2'!E8</f>
        <v>6.5206377267778406E-2</v>
      </c>
      <c r="F10" s="25">
        <f>'2'!F28/'2'!F8</f>
        <v>6.0179563916203507E-2</v>
      </c>
    </row>
    <row r="11" spans="1:6" x14ac:dyDescent="0.25">
      <c r="A11" s="11" t="s">
        <v>95</v>
      </c>
      <c r="B11" s="25">
        <f>'2'!B18/'2'!B8</f>
        <v>7.121230635547772E-2</v>
      </c>
      <c r="C11" s="25">
        <f>'2'!C18/'2'!C8</f>
        <v>6.0389019802389518E-2</v>
      </c>
      <c r="D11" s="25">
        <f>'2'!D18/'2'!D8</f>
        <v>9.8993710691823902E-2</v>
      </c>
      <c r="E11" s="25">
        <f>'2'!E18/'2'!E8</f>
        <v>9.9647503961538042E-2</v>
      </c>
      <c r="F11" s="25">
        <f>'2'!F18/'2'!F8</f>
        <v>9.4416417272338612E-2</v>
      </c>
    </row>
    <row r="12" spans="1:6" x14ac:dyDescent="0.25">
      <c r="A12" s="14" t="s">
        <v>96</v>
      </c>
      <c r="B12" s="25">
        <f>'2'!B28/('1'!B39+'1'!B29)</f>
        <v>-6.0615399588003438E-2</v>
      </c>
      <c r="C12" s="25">
        <f>'2'!C28/('1'!C39+'1'!C29)</f>
        <v>-6.7995100040832993E-2</v>
      </c>
      <c r="D12" s="25">
        <f>'2'!D28/('1'!D39+'1'!D29)</f>
        <v>2.4773190801040859E-2</v>
      </c>
      <c r="E12" s="25">
        <f>'2'!E28/('1'!E39+'1'!E29)</f>
        <v>9.8332141231549514E-2</v>
      </c>
      <c r="F12" s="25">
        <f>'2'!F28/('1'!F39+'1'!F29)</f>
        <v>0.11259899208063355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2020-04-11T14:55:39Z</dcterms:modified>
</cp:coreProperties>
</file>