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unny\Google Drive\Financial Statements\Checked &amp; Final\FS Template\Formate_1\Bank\Q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7" i="3" l="1"/>
  <c r="D57" i="3"/>
  <c r="E57" i="3"/>
  <c r="F57" i="3"/>
  <c r="B57" i="3"/>
  <c r="C43" i="2"/>
  <c r="D43" i="2"/>
  <c r="E43" i="2"/>
  <c r="F43" i="2"/>
  <c r="B43" i="2"/>
  <c r="F27" i="2" l="1"/>
  <c r="E58" i="1"/>
  <c r="B27" i="1"/>
  <c r="C27" i="1"/>
  <c r="D27" i="1"/>
  <c r="E27" i="1"/>
  <c r="F27" i="1"/>
  <c r="F64" i="1" l="1"/>
  <c r="B64" i="1"/>
  <c r="C64" i="1"/>
  <c r="D64" i="1"/>
  <c r="E64" i="1"/>
  <c r="F37" i="2" l="1"/>
  <c r="D41" i="3"/>
  <c r="D56" i="3" s="1"/>
  <c r="C50" i="3" l="1"/>
  <c r="D50" i="3"/>
  <c r="E50" i="3"/>
  <c r="F50" i="3"/>
  <c r="C41" i="3"/>
  <c r="C56" i="3" s="1"/>
  <c r="E41" i="3"/>
  <c r="E56" i="3" s="1"/>
  <c r="F41" i="3"/>
  <c r="F56" i="3" s="1"/>
  <c r="C31" i="3"/>
  <c r="D31" i="3"/>
  <c r="E31" i="3"/>
  <c r="F31" i="3"/>
  <c r="C18" i="3"/>
  <c r="D18" i="3"/>
  <c r="E18" i="3"/>
  <c r="F18" i="3"/>
  <c r="F32" i="3" s="1"/>
  <c r="B50" i="3"/>
  <c r="B41" i="3"/>
  <c r="B56" i="3" s="1"/>
  <c r="B31" i="3"/>
  <c r="B18" i="3"/>
  <c r="E37" i="2"/>
  <c r="C37" i="2"/>
  <c r="B37" i="2"/>
  <c r="D37" i="2"/>
  <c r="B34" i="2"/>
  <c r="B27" i="2"/>
  <c r="B7" i="2"/>
  <c r="F34" i="2"/>
  <c r="E34" i="2"/>
  <c r="D34" i="2"/>
  <c r="C34" i="2"/>
  <c r="E27" i="2"/>
  <c r="D27" i="2"/>
  <c r="C27" i="2"/>
  <c r="F7" i="2"/>
  <c r="E7" i="2"/>
  <c r="D7" i="2"/>
  <c r="D6" i="4" s="1"/>
  <c r="C7" i="2"/>
  <c r="C45" i="1"/>
  <c r="C48" i="1" s="1"/>
  <c r="B58" i="1"/>
  <c r="C58" i="1"/>
  <c r="D58" i="1"/>
  <c r="F58" i="1"/>
  <c r="B45" i="1"/>
  <c r="B48" i="1" s="1"/>
  <c r="D45" i="1"/>
  <c r="D48" i="1" s="1"/>
  <c r="E45" i="1"/>
  <c r="E48" i="1" s="1"/>
  <c r="F45" i="1"/>
  <c r="F48" i="1" s="1"/>
  <c r="F60" i="1" s="1"/>
  <c r="B22" i="1"/>
  <c r="C22" i="1"/>
  <c r="D22" i="1"/>
  <c r="E22" i="1"/>
  <c r="F22" i="1"/>
  <c r="B15" i="1"/>
  <c r="C15" i="1"/>
  <c r="D15" i="1"/>
  <c r="E15" i="1"/>
  <c r="F15" i="1"/>
  <c r="B10" i="1"/>
  <c r="C10" i="1"/>
  <c r="D10" i="1"/>
  <c r="E10" i="1"/>
  <c r="F10" i="1"/>
  <c r="E31" i="1" l="1"/>
  <c r="D31" i="1"/>
  <c r="F31" i="1"/>
  <c r="B31" i="1"/>
  <c r="F52" i="3"/>
  <c r="F55" i="3" s="1"/>
  <c r="B32" i="3"/>
  <c r="B52" i="3" s="1"/>
  <c r="B55" i="3" s="1"/>
  <c r="D32" i="3"/>
  <c r="D52" i="3" s="1"/>
  <c r="D55" i="3" s="1"/>
  <c r="E32" i="3"/>
  <c r="E52" i="3" s="1"/>
  <c r="E55" i="3" s="1"/>
  <c r="C32" i="3"/>
  <c r="C52" i="3" s="1"/>
  <c r="C55" i="3" s="1"/>
  <c r="B14" i="2"/>
  <c r="B28" i="2" s="1"/>
  <c r="B6" i="4"/>
  <c r="E14" i="2"/>
  <c r="E28" i="2" s="1"/>
  <c r="E6" i="4"/>
  <c r="D14" i="2"/>
  <c r="D28" i="2" s="1"/>
  <c r="C14" i="2"/>
  <c r="C28" i="2" s="1"/>
  <c r="C7" i="4" s="1"/>
  <c r="C6" i="4"/>
  <c r="F14" i="2"/>
  <c r="F28" i="2" s="1"/>
  <c r="F6" i="4"/>
  <c r="C31" i="1"/>
  <c r="F63" i="1"/>
  <c r="E63" i="1"/>
  <c r="C63" i="1"/>
  <c r="B63" i="1"/>
  <c r="D63" i="1"/>
  <c r="C60" i="1"/>
  <c r="E60" i="1"/>
  <c r="D60" i="1"/>
  <c r="B60" i="1"/>
  <c r="E35" i="2" l="1"/>
  <c r="E41" i="2" s="1"/>
  <c r="E10" i="4" s="1"/>
  <c r="E7" i="4"/>
  <c r="B35" i="2"/>
  <c r="B41" i="2" s="1"/>
  <c r="B10" i="4" s="1"/>
  <c r="B7" i="4"/>
  <c r="D35" i="2"/>
  <c r="D41" i="2" s="1"/>
  <c r="D10" i="4" s="1"/>
  <c r="D7" i="4"/>
  <c r="F35" i="2"/>
  <c r="F41" i="2" s="1"/>
  <c r="F10" i="4" s="1"/>
  <c r="F7" i="4"/>
  <c r="C35" i="2"/>
  <c r="C41" i="2" s="1"/>
  <c r="C10" i="4" s="1"/>
  <c r="E8" i="4" l="1"/>
  <c r="E42" i="2"/>
  <c r="E9" i="4"/>
  <c r="C8" i="4"/>
  <c r="C42" i="2"/>
  <c r="F8" i="4"/>
  <c r="F42" i="2"/>
  <c r="F9" i="4"/>
  <c r="D8" i="4"/>
  <c r="D42" i="2"/>
  <c r="D9" i="4"/>
  <c r="C9" i="4"/>
  <c r="B8" i="4"/>
  <c r="B42" i="2"/>
  <c r="B9" i="4"/>
</calcChain>
</file>

<file path=xl/sharedStrings.xml><?xml version="1.0" encoding="utf-8"?>
<sst xmlns="http://schemas.openxmlformats.org/spreadsheetml/2006/main" count="175" uniqueCount="133">
  <si>
    <t>Cash</t>
  </si>
  <si>
    <t>In hand (including foreign currencies)</t>
  </si>
  <si>
    <t>Balance with Bangladesh Bank and its agent banks (including foreign currencies)</t>
  </si>
  <si>
    <t>In Bangladesh</t>
  </si>
  <si>
    <t>Outside Bangladesh</t>
  </si>
  <si>
    <t>Money at call and on short notice</t>
  </si>
  <si>
    <t>Investments</t>
  </si>
  <si>
    <t>Government</t>
  </si>
  <si>
    <t>Others</t>
  </si>
  <si>
    <t>Loans, cash credit, overdrafts etc./investments</t>
  </si>
  <si>
    <t>Bills purchased and discounted</t>
  </si>
  <si>
    <t>Liabilities</t>
  </si>
  <si>
    <t>Subordinated bond</t>
  </si>
  <si>
    <t>Deposits and other accounts</t>
  </si>
  <si>
    <t>Bills payable</t>
  </si>
  <si>
    <t>Bearer certificates of deposit</t>
  </si>
  <si>
    <t>Other deposits</t>
  </si>
  <si>
    <t>Other liabilities</t>
  </si>
  <si>
    <t>Paid up capital</t>
  </si>
  <si>
    <t>Statutory reserve</t>
  </si>
  <si>
    <t>Foreign currency translation reserve</t>
  </si>
  <si>
    <t>Retained earnings</t>
  </si>
  <si>
    <t>Non-controlling interest</t>
  </si>
  <si>
    <t>Net interest income/net profit on investments</t>
  </si>
  <si>
    <t>Investment income</t>
  </si>
  <si>
    <t>Commission, exchange and brokerage</t>
  </si>
  <si>
    <t>Other operating income</t>
  </si>
  <si>
    <t>Rent, taxes, insurance, electricity etc.</t>
  </si>
  <si>
    <t>Postage, stamp, telecommunication etc.</t>
  </si>
  <si>
    <t>Stationery, printing, advertisements etc.</t>
  </si>
  <si>
    <t>Managing Director’s salary and fees</t>
  </si>
  <si>
    <t>Directors’ fees and expenses</t>
  </si>
  <si>
    <t>Auditors’ fees</t>
  </si>
  <si>
    <t>Charges on loan losses</t>
  </si>
  <si>
    <t>Depreciation and repair of bank’s assets</t>
  </si>
  <si>
    <t>Other expenses</t>
  </si>
  <si>
    <t>Provision for diminution in value of investments</t>
  </si>
  <si>
    <t>Other provisions</t>
  </si>
  <si>
    <t>Earnings per share (par value Taka 10)</t>
  </si>
  <si>
    <t>Interest receipts in cash</t>
  </si>
  <si>
    <t>Interest payments</t>
  </si>
  <si>
    <t>Dividend receipts</t>
  </si>
  <si>
    <t>Recoveries on Loans previously written-off</t>
  </si>
  <si>
    <t>Cash payments to employees</t>
  </si>
  <si>
    <t>Cash payments to suppliers</t>
  </si>
  <si>
    <t>Income taxes paid</t>
  </si>
  <si>
    <t>Receipts from other operating activities</t>
  </si>
  <si>
    <t>Payments for other operating activities</t>
  </si>
  <si>
    <t>Increase / (decrease) in operating assets and liabilities</t>
  </si>
  <si>
    <t>Loans &amp; advances to customers</t>
  </si>
  <si>
    <t>Other Assets</t>
  </si>
  <si>
    <t>Deposits from other banks</t>
  </si>
  <si>
    <t>Deposits from customers</t>
  </si>
  <si>
    <t>Other Liabilities</t>
  </si>
  <si>
    <t>Proceeds from sale of securities</t>
  </si>
  <si>
    <t>Payments for purchase of securities</t>
  </si>
  <si>
    <t>Dividends paid</t>
  </si>
  <si>
    <t>-</t>
  </si>
  <si>
    <t>Share money deposit</t>
  </si>
  <si>
    <t>General reserve</t>
  </si>
  <si>
    <t>Asset revaluation reserve</t>
  </si>
  <si>
    <t>Revaluation reserve for securities</t>
  </si>
  <si>
    <t>Current and other accounts, etc.</t>
  </si>
  <si>
    <t>Savings deposits</t>
  </si>
  <si>
    <t>Fixed deposits</t>
  </si>
  <si>
    <t>Rupali Bank Limited</t>
  </si>
  <si>
    <t>Interest income</t>
  </si>
  <si>
    <t>Salary and allowances</t>
  </si>
  <si>
    <t>Legal and professional expenses</t>
  </si>
  <si>
    <t>Provision for loans and advances</t>
  </si>
  <si>
    <t>Provision for off-balance sheet exposures</t>
  </si>
  <si>
    <t>Current tax</t>
  </si>
  <si>
    <t>Deferred tax</t>
  </si>
  <si>
    <t>Less: Interest paid on deposits and borrowings etc.</t>
  </si>
  <si>
    <t>Fees, commission, brokerage etc.</t>
  </si>
  <si>
    <t>Statutory deposit</t>
  </si>
  <si>
    <t>Purchase/sales of trading securities</t>
  </si>
  <si>
    <t>Other Liabilities accounts of customers</t>
  </si>
  <si>
    <t>Trading liabillities</t>
  </si>
  <si>
    <t>Purchase of property, plant and equipments</t>
  </si>
  <si>
    <t>Payments against lease obligation/ FDR</t>
  </si>
  <si>
    <t>Proceeds from sale of property, plant and equipments</t>
  </si>
  <si>
    <t>Investment in subsuduary</t>
  </si>
  <si>
    <t>Payment of long term borrowing</t>
  </si>
  <si>
    <t>Borrowing from other banks and financial institiution and agents</t>
  </si>
  <si>
    <t>Reciepts from issue of laon capital and debt securuties</t>
  </si>
  <si>
    <t>Loans &amp; advances to other banks</t>
  </si>
  <si>
    <t>Ratio</t>
  </si>
  <si>
    <t>Operating Margin</t>
  </si>
  <si>
    <t>Net Margin</t>
  </si>
  <si>
    <t>Capital to Risk Weighted Assets Ratio</t>
  </si>
  <si>
    <t>Quarter 3</t>
  </si>
  <si>
    <t>Quarter 2</t>
  </si>
  <si>
    <t>Quarter 1</t>
  </si>
  <si>
    <t>Share capital received from govt</t>
  </si>
  <si>
    <t xml:space="preserve">Share capital </t>
  </si>
  <si>
    <t>As at Quarter end</t>
  </si>
  <si>
    <t>Property and Assets</t>
  </si>
  <si>
    <t>Balance with Other Banks and Financial Institutions</t>
  </si>
  <si>
    <t>Loans and Advances/Investments</t>
  </si>
  <si>
    <t>Fixed Assets including Premises, Furniture and Fixtures</t>
  </si>
  <si>
    <t>Non-Banking Assets</t>
  </si>
  <si>
    <t>Liabilities and Capital</t>
  </si>
  <si>
    <t>Borrowings from Other Banks, Financial Institutions and Agents</t>
  </si>
  <si>
    <t>Shareholders’ Equity</t>
  </si>
  <si>
    <t>Net assets value per share</t>
  </si>
  <si>
    <t>Shares to calculate NAVPS</t>
  </si>
  <si>
    <t>Operating Income</t>
  </si>
  <si>
    <t>Operating Expenses</t>
  </si>
  <si>
    <t>Operating Profit</t>
  </si>
  <si>
    <t>Total Provisions</t>
  </si>
  <si>
    <t>Profit Before Taxation</t>
  </si>
  <si>
    <t>Provision for Taxation</t>
  </si>
  <si>
    <t>Net Profit</t>
  </si>
  <si>
    <t>Shares to Calculate EPS</t>
  </si>
  <si>
    <t>Net Cash Flows - Operating Activities</t>
  </si>
  <si>
    <t>Operating profit before changes in operating assets and liabilities</t>
  </si>
  <si>
    <t>Net Cash Flows - Investment Activities</t>
  </si>
  <si>
    <t>Net Cash Flows - Financing Activities</t>
  </si>
  <si>
    <t>Net Change in Cash Flows</t>
  </si>
  <si>
    <t>Effects of exchange rate changes on cash and cash equivalents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</si>
  <si>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</si>
  <si>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</si>
  <si>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</si>
  <si>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</si>
  <si>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Net Interest/Investment Margin</t>
  </si>
  <si>
    <t>Return on Asset</t>
  </si>
  <si>
    <t>Return on Equity</t>
  </si>
  <si>
    <t>Non Performing Loan/Investment</t>
  </si>
  <si>
    <t>Advance/Investment to Deposit Ratio</t>
  </si>
  <si>
    <t>Balance Sheet</t>
  </si>
  <si>
    <t>Income Statement</t>
  </si>
  <si>
    <t>Cash 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</si>
</sst>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ont="1"/>
    <xf numFmtId="3" fontId="0" fillId="0" borderId="0" xfId="0" applyNumberFormat="1"/>
    <xf numFmtId="3" fontId="1" fillId="0" borderId="0" xfId="0" applyNumberFormat="1" applyFont="1"/>
    <xf numFmtId="3" fontId="1" fillId="0" borderId="0" xfId="0" applyNumberFormat="1" applyFont="1" applyFill="1"/>
    <xf numFmtId="0" fontId="0" fillId="0" borderId="0" xfId="0" applyFill="1"/>
    <xf numFmtId="3" fontId="0" fillId="0" borderId="0" xfId="0" applyNumberFormat="1" applyFill="1"/>
    <xf numFmtId="3" fontId="1" fillId="0" borderId="1" xfId="0" applyNumberFormat="1" applyFont="1" applyBorder="1"/>
    <xf numFmtId="3" fontId="1" fillId="0" borderId="0" xfId="0" applyNumberFormat="1" applyFont="1" applyBorder="1"/>
    <xf numFmtId="3" fontId="1" fillId="0" borderId="0" xfId="0" applyNumberFormat="1" applyFont="1" applyFill="1" applyBorder="1"/>
    <xf numFmtId="3" fontId="1" fillId="0" borderId="1" xfId="0" applyNumberFormat="1" applyFont="1" applyFill="1" applyBorder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 applyAlignment="1">
      <alignment horizontal="right"/>
    </xf>
    <xf numFmtId="3" fontId="1" fillId="0" borderId="3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0" fillId="0" borderId="0" xfId="0" applyNumberFormat="1" applyFill="1" applyAlignment="1">
      <alignment horizontal="right"/>
    </xf>
    <xf numFmtId="3" fontId="1" fillId="0" borderId="0" xfId="0" applyNumberFormat="1" applyFont="1" applyFill="1" applyAlignment="1">
      <alignment horizontal="right"/>
    </xf>
    <xf numFmtId="0" fontId="0" fillId="0" borderId="0" xfId="0" applyFill="1" applyAlignment="1">
      <alignment horizontal="right"/>
    </xf>
    <xf numFmtId="3" fontId="0" fillId="0" borderId="0" xfId="0" applyNumberFormat="1" applyFont="1" applyAlignment="1">
      <alignment horizontal="right"/>
    </xf>
    <xf numFmtId="3" fontId="1" fillId="0" borderId="1" xfId="0" applyNumberFormat="1" applyFont="1" applyFill="1" applyBorder="1" applyAlignment="1">
      <alignment horizontal="right"/>
    </xf>
    <xf numFmtId="3" fontId="0" fillId="0" borderId="0" xfId="0" applyNumberFormat="1" applyFont="1" applyFill="1" applyAlignment="1">
      <alignment horizontal="right"/>
    </xf>
    <xf numFmtId="3" fontId="1" fillId="0" borderId="2" xfId="0" applyNumberFormat="1" applyFont="1" applyBorder="1" applyAlignment="1">
      <alignment horizontal="right"/>
    </xf>
    <xf numFmtId="3" fontId="1" fillId="0" borderId="2" xfId="0" applyNumberFormat="1" applyFont="1" applyFill="1" applyBorder="1" applyAlignment="1">
      <alignment horizontal="right"/>
    </xf>
    <xf numFmtId="0" fontId="0" fillId="0" borderId="0" xfId="0" applyFont="1" applyFill="1" applyAlignment="1">
      <alignment horizontal="right"/>
    </xf>
    <xf numFmtId="3" fontId="1" fillId="0" borderId="0" xfId="0" applyNumberFormat="1" applyFont="1" applyBorder="1" applyAlignment="1">
      <alignment horizontal="right"/>
    </xf>
    <xf numFmtId="3" fontId="1" fillId="0" borderId="0" xfId="0" applyNumberFormat="1" applyFont="1" applyFill="1" applyBorder="1" applyAlignment="1">
      <alignment horizontal="right"/>
    </xf>
    <xf numFmtId="164" fontId="0" fillId="0" borderId="0" xfId="1" applyNumberFormat="1" applyFont="1" applyAlignment="1">
      <alignment horizontal="right"/>
    </xf>
    <xf numFmtId="43" fontId="0" fillId="0" borderId="0" xfId="0" applyNumberFormat="1" applyAlignment="1">
      <alignment horizontal="right"/>
    </xf>
    <xf numFmtId="2" fontId="1" fillId="0" borderId="0" xfId="0" applyNumberFormat="1" applyFont="1" applyAlignment="1">
      <alignment horizontal="right"/>
    </xf>
    <xf numFmtId="10" fontId="0" fillId="0" borderId="0" xfId="2" applyNumberFormat="1" applyFont="1"/>
    <xf numFmtId="10" fontId="0" fillId="0" borderId="0" xfId="0" applyNumberFormat="1"/>
    <xf numFmtId="3" fontId="0" fillId="0" borderId="0" xfId="0" applyNumberFormat="1" applyAlignment="1">
      <alignment horizontal="center"/>
    </xf>
    <xf numFmtId="15" fontId="3" fillId="0" borderId="0" xfId="0" applyNumberFormat="1" applyFont="1" applyAlignment="1">
      <alignment horizontal="right"/>
    </xf>
    <xf numFmtId="164" fontId="1" fillId="0" borderId="0" xfId="1" applyNumberFormat="1" applyFont="1" applyAlignment="1">
      <alignment horizontal="right"/>
    </xf>
    <xf numFmtId="0" fontId="1" fillId="0" borderId="0" xfId="0" applyFont="1" applyFill="1"/>
    <xf numFmtId="0" fontId="1" fillId="0" borderId="4" xfId="0" applyFont="1" applyBorder="1" applyAlignment="1">
      <alignment horizontal="left"/>
    </xf>
    <xf numFmtId="0" fontId="4" fillId="0" borderId="0" xfId="0" applyFont="1" applyBorder="1"/>
    <xf numFmtId="0" fontId="4" fillId="0" borderId="0" xfId="0" applyFont="1"/>
    <xf numFmtId="0" fontId="1" fillId="0" borderId="4" xfId="0" applyFont="1" applyBorder="1"/>
    <xf numFmtId="0" fontId="1" fillId="0" borderId="1" xfId="0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workbookViewId="0">
      <pane xSplit="1" ySplit="5" topLeftCell="F24" activePane="bottomRight" state="frozen"/>
      <selection pane="topRight" activeCell="B1" sqref="B1"/>
      <selection pane="bottomLeft" activeCell="A6" sqref="A6"/>
      <selection pane="bottomRight" activeCell="G4" sqref="G4"/>
    </sheetView>
  </sheetViews>
  <sheetFormatPr defaultRowHeight="15" x14ac:dyDescent="0.25"/>
  <cols>
    <col min="1" max="1" width="50.7109375" customWidth="1"/>
    <col min="2" max="2" width="15.28515625" bestFit="1" customWidth="1"/>
    <col min="3" max="3" width="15.28515625" style="8" bestFit="1" customWidth="1"/>
    <col min="4" max="4" width="15.28515625" bestFit="1" customWidth="1"/>
    <col min="5" max="5" width="16.42578125" bestFit="1" customWidth="1"/>
    <col min="6" max="6" width="15.28515625" bestFit="1" customWidth="1"/>
    <col min="8" max="8" width="12" bestFit="1" customWidth="1"/>
  </cols>
  <sheetData>
    <row r="1" spans="1:6" x14ac:dyDescent="0.25">
      <c r="A1" s="3" t="s">
        <v>65</v>
      </c>
    </row>
    <row r="2" spans="1:6" x14ac:dyDescent="0.25">
      <c r="A2" s="3" t="s">
        <v>130</v>
      </c>
    </row>
    <row r="3" spans="1:6" x14ac:dyDescent="0.25">
      <c r="A3" t="s">
        <v>96</v>
      </c>
      <c r="B3" s="1"/>
      <c r="C3" s="1"/>
      <c r="D3" s="1"/>
      <c r="E3" s="1"/>
      <c r="F3" s="2"/>
    </row>
    <row r="4" spans="1:6" x14ac:dyDescent="0.25">
      <c r="A4" s="1"/>
      <c r="B4" s="14" t="s">
        <v>92</v>
      </c>
      <c r="C4" s="14" t="s">
        <v>91</v>
      </c>
      <c r="D4" s="14" t="s">
        <v>93</v>
      </c>
      <c r="E4" s="14" t="s">
        <v>92</v>
      </c>
      <c r="F4" s="14" t="s">
        <v>91</v>
      </c>
    </row>
    <row r="5" spans="1:6" ht="15.75" x14ac:dyDescent="0.25">
      <c r="A5" s="1"/>
      <c r="B5" s="36">
        <v>42916</v>
      </c>
      <c r="C5" s="36">
        <v>43008</v>
      </c>
      <c r="D5" s="36">
        <v>43190</v>
      </c>
      <c r="E5" s="36">
        <v>43281</v>
      </c>
      <c r="F5" s="36">
        <v>43373</v>
      </c>
    </row>
    <row r="6" spans="1:6" x14ac:dyDescent="0.25">
      <c r="A6" s="39" t="s">
        <v>97</v>
      </c>
    </row>
    <row r="7" spans="1:6" x14ac:dyDescent="0.25">
      <c r="A7" s="40" t="s">
        <v>0</v>
      </c>
    </row>
    <row r="8" spans="1:6" x14ac:dyDescent="0.25">
      <c r="A8" t="s">
        <v>1</v>
      </c>
      <c r="B8" s="5">
        <v>2667422057</v>
      </c>
      <c r="C8" s="9">
        <v>2258587788</v>
      </c>
      <c r="D8" s="5">
        <v>2582174398</v>
      </c>
      <c r="E8" s="5">
        <v>3342668341</v>
      </c>
      <c r="F8" s="5">
        <v>3395722435</v>
      </c>
    </row>
    <row r="9" spans="1:6" ht="30" x14ac:dyDescent="0.25">
      <c r="A9" s="1" t="s">
        <v>2</v>
      </c>
      <c r="B9" s="5">
        <v>25167956044</v>
      </c>
      <c r="C9" s="9">
        <v>20740612473</v>
      </c>
      <c r="D9" s="5">
        <v>20910204403</v>
      </c>
      <c r="E9" s="5">
        <v>26863387925</v>
      </c>
      <c r="F9" s="5">
        <v>18296300193</v>
      </c>
    </row>
    <row r="10" spans="1:6" x14ac:dyDescent="0.25">
      <c r="A10" s="1"/>
      <c r="B10" s="10">
        <f t="shared" ref="B10:F10" si="0">SUM(B8:B9)</f>
        <v>27835378101</v>
      </c>
      <c r="C10" s="13">
        <f t="shared" si="0"/>
        <v>22999200261</v>
      </c>
      <c r="D10" s="10">
        <f t="shared" si="0"/>
        <v>23492378801</v>
      </c>
      <c r="E10" s="10">
        <f t="shared" si="0"/>
        <v>30206056266</v>
      </c>
      <c r="F10" s="10">
        <f t="shared" si="0"/>
        <v>21692022628</v>
      </c>
    </row>
    <row r="11" spans="1:6" x14ac:dyDescent="0.25">
      <c r="A11" s="1"/>
      <c r="B11" s="11"/>
      <c r="C11" s="12"/>
      <c r="D11" s="11"/>
      <c r="E11" s="11"/>
      <c r="F11" s="11"/>
    </row>
    <row r="12" spans="1:6" x14ac:dyDescent="0.25">
      <c r="A12" s="41" t="s">
        <v>98</v>
      </c>
    </row>
    <row r="13" spans="1:6" x14ac:dyDescent="0.25">
      <c r="A13" t="s">
        <v>3</v>
      </c>
      <c r="B13" s="5">
        <v>52017965946</v>
      </c>
      <c r="C13" s="9">
        <v>50002305000</v>
      </c>
      <c r="D13" s="5">
        <v>37398900000</v>
      </c>
      <c r="E13" s="5">
        <v>40698900000</v>
      </c>
      <c r="F13" s="5">
        <v>33759320000</v>
      </c>
    </row>
    <row r="14" spans="1:6" x14ac:dyDescent="0.25">
      <c r="A14" t="s">
        <v>4</v>
      </c>
      <c r="B14" s="5">
        <v>398481452</v>
      </c>
      <c r="C14" s="9">
        <v>997196387</v>
      </c>
      <c r="D14" s="5">
        <v>199067919</v>
      </c>
      <c r="E14" s="5">
        <v>779774335</v>
      </c>
      <c r="F14" s="5">
        <v>376206171</v>
      </c>
    </row>
    <row r="15" spans="1:6" x14ac:dyDescent="0.25">
      <c r="B15" s="10">
        <f t="shared" ref="B15:F15" si="1">SUM(B13:B14)</f>
        <v>52416447398</v>
      </c>
      <c r="C15" s="13">
        <f t="shared" si="1"/>
        <v>50999501387</v>
      </c>
      <c r="D15" s="10">
        <f t="shared" si="1"/>
        <v>37597967919</v>
      </c>
      <c r="E15" s="10">
        <f t="shared" si="1"/>
        <v>41478674335</v>
      </c>
      <c r="F15" s="10">
        <f t="shared" si="1"/>
        <v>34135526171</v>
      </c>
    </row>
    <row r="16" spans="1:6" x14ac:dyDescent="0.25">
      <c r="B16" s="11"/>
      <c r="C16" s="12"/>
      <c r="D16" s="11"/>
      <c r="E16" s="11"/>
      <c r="F16" s="11"/>
    </row>
    <row r="17" spans="1:6" x14ac:dyDescent="0.25">
      <c r="A17" s="41" t="s">
        <v>5</v>
      </c>
      <c r="B17" s="6">
        <v>7440000000</v>
      </c>
      <c r="C17" s="7">
        <v>4740000000</v>
      </c>
      <c r="D17" s="6">
        <v>1162210000</v>
      </c>
      <c r="E17" s="6">
        <v>4184505000</v>
      </c>
      <c r="F17" s="6">
        <v>2750000000</v>
      </c>
    </row>
    <row r="18" spans="1:6" x14ac:dyDescent="0.25">
      <c r="A18" s="3"/>
      <c r="B18" s="6"/>
      <c r="C18" s="7"/>
      <c r="D18" s="6"/>
      <c r="E18" s="6"/>
      <c r="F18" s="6"/>
    </row>
    <row r="19" spans="1:6" x14ac:dyDescent="0.25">
      <c r="A19" s="41" t="s">
        <v>6</v>
      </c>
    </row>
    <row r="20" spans="1:6" x14ac:dyDescent="0.25">
      <c r="A20" t="s">
        <v>7</v>
      </c>
      <c r="B20" s="5">
        <v>44251937828</v>
      </c>
      <c r="C20" s="9">
        <v>42392411630</v>
      </c>
      <c r="D20" s="5">
        <v>44903318930</v>
      </c>
      <c r="E20" s="5">
        <v>53340055450</v>
      </c>
      <c r="F20" s="5">
        <v>44060257925</v>
      </c>
    </row>
    <row r="21" spans="1:6" x14ac:dyDescent="0.25">
      <c r="A21" t="s">
        <v>8</v>
      </c>
      <c r="B21" s="5">
        <v>25499056831</v>
      </c>
      <c r="C21" s="9">
        <v>25523720743</v>
      </c>
      <c r="D21" s="5">
        <v>27749459622</v>
      </c>
      <c r="E21" s="5">
        <v>30441443253</v>
      </c>
      <c r="F21" s="5">
        <v>33111578652</v>
      </c>
    </row>
    <row r="22" spans="1:6" x14ac:dyDescent="0.25">
      <c r="B22" s="10">
        <f t="shared" ref="B22:F22" si="2">SUM(B20:B21)</f>
        <v>69750994659</v>
      </c>
      <c r="C22" s="13">
        <f t="shared" si="2"/>
        <v>67916132373</v>
      </c>
      <c r="D22" s="10">
        <f t="shared" si="2"/>
        <v>72652778552</v>
      </c>
      <c r="E22" s="10">
        <f t="shared" si="2"/>
        <v>83781498703</v>
      </c>
      <c r="F22" s="10">
        <f t="shared" si="2"/>
        <v>77171836577</v>
      </c>
    </row>
    <row r="23" spans="1:6" x14ac:dyDescent="0.25">
      <c r="B23" s="11"/>
      <c r="C23" s="12"/>
      <c r="D23" s="11"/>
      <c r="E23" s="11"/>
      <c r="F23" s="11"/>
    </row>
    <row r="24" spans="1:6" x14ac:dyDescent="0.25">
      <c r="A24" s="41" t="s">
        <v>99</v>
      </c>
      <c r="B24" s="15"/>
      <c r="C24" s="19"/>
      <c r="D24" s="15"/>
      <c r="E24" s="15"/>
      <c r="F24" s="15"/>
    </row>
    <row r="25" spans="1:6" x14ac:dyDescent="0.25">
      <c r="A25" t="s">
        <v>9</v>
      </c>
      <c r="B25" s="15">
        <v>184828018124</v>
      </c>
      <c r="C25" s="19">
        <v>190105724968</v>
      </c>
      <c r="D25" s="15">
        <v>219932293869</v>
      </c>
      <c r="E25" s="15">
        <v>229350461569</v>
      </c>
      <c r="F25" s="15">
        <v>238785495772</v>
      </c>
    </row>
    <row r="26" spans="1:6" x14ac:dyDescent="0.25">
      <c r="A26" t="s">
        <v>10</v>
      </c>
      <c r="B26">
        <v>839712773</v>
      </c>
      <c r="C26" s="8">
        <v>891550294</v>
      </c>
      <c r="D26">
        <v>1296452566</v>
      </c>
      <c r="E26">
        <v>1451048219</v>
      </c>
      <c r="F26">
        <v>824831838</v>
      </c>
    </row>
    <row r="27" spans="1:6" x14ac:dyDescent="0.25">
      <c r="A27" s="16"/>
      <c r="B27" s="16">
        <f t="shared" ref="B27:D27" si="3">SUM(B25:B26)</f>
        <v>185667730897</v>
      </c>
      <c r="C27" s="16">
        <f t="shared" si="3"/>
        <v>190997275262</v>
      </c>
      <c r="D27" s="16">
        <f t="shared" si="3"/>
        <v>221228746435</v>
      </c>
      <c r="E27" s="16">
        <f>SUM(E25:E26)</f>
        <v>230801509788</v>
      </c>
      <c r="F27" s="16">
        <f>SUM(F25:F26)</f>
        <v>239610327610</v>
      </c>
    </row>
    <row r="28" spans="1:6" x14ac:dyDescent="0.25">
      <c r="A28" s="40" t="s">
        <v>100</v>
      </c>
      <c r="B28" s="22">
        <v>14284540470</v>
      </c>
      <c r="C28" s="24">
        <v>14549077586</v>
      </c>
      <c r="D28" s="22">
        <v>14354072666</v>
      </c>
      <c r="E28" s="22">
        <v>14413756973</v>
      </c>
      <c r="F28" s="16">
        <v>14509926950</v>
      </c>
    </row>
    <row r="29" spans="1:6" x14ac:dyDescent="0.25">
      <c r="A29" s="40" t="s">
        <v>50</v>
      </c>
      <c r="B29" s="22">
        <v>19035787170</v>
      </c>
      <c r="C29" s="24">
        <v>24703028957</v>
      </c>
      <c r="D29" s="22">
        <v>19956859349</v>
      </c>
      <c r="E29" s="22">
        <v>17907544382</v>
      </c>
      <c r="F29" s="22">
        <v>23132715212</v>
      </c>
    </row>
    <row r="30" spans="1:6" x14ac:dyDescent="0.25">
      <c r="A30" s="40" t="s">
        <v>101</v>
      </c>
      <c r="B30" s="14"/>
      <c r="C30" s="21" t="s">
        <v>57</v>
      </c>
      <c r="D30" s="15"/>
      <c r="E30" s="15"/>
      <c r="F30" s="15"/>
    </row>
    <row r="31" spans="1:6" x14ac:dyDescent="0.25">
      <c r="A31" s="3"/>
      <c r="B31" s="18">
        <f t="shared" ref="B31:D31" si="4">SUM(B10,B15,B17,B22,B27:B29)</f>
        <v>376430878695</v>
      </c>
      <c r="C31" s="18">
        <f t="shared" si="4"/>
        <v>376904215826</v>
      </c>
      <c r="D31" s="18">
        <f t="shared" si="4"/>
        <v>390445013722</v>
      </c>
      <c r="E31" s="18">
        <f>SUM(E10,E15,E17,E22,E27:E29)</f>
        <v>422773545447</v>
      </c>
      <c r="F31" s="18">
        <f>SUM(F10,F15,F17,F22,F27:F29)</f>
        <v>413002355148</v>
      </c>
    </row>
    <row r="32" spans="1:6" x14ac:dyDescent="0.25">
      <c r="B32" s="14"/>
      <c r="C32" s="21"/>
      <c r="D32" s="14"/>
      <c r="E32" s="14"/>
      <c r="F32" s="14"/>
    </row>
    <row r="33" spans="1:6" x14ac:dyDescent="0.25">
      <c r="A33" s="39" t="s">
        <v>102</v>
      </c>
      <c r="B33" s="14"/>
      <c r="C33" s="21"/>
      <c r="D33" s="14"/>
      <c r="E33" s="14"/>
      <c r="F33" s="14"/>
    </row>
    <row r="34" spans="1:6" x14ac:dyDescent="0.25">
      <c r="A34" s="41" t="s">
        <v>11</v>
      </c>
      <c r="B34" s="22"/>
      <c r="C34" s="21"/>
      <c r="D34" s="14"/>
      <c r="E34" s="14"/>
      <c r="F34" s="14"/>
    </row>
    <row r="35" spans="1:6" x14ac:dyDescent="0.25">
      <c r="A35" s="41" t="s">
        <v>103</v>
      </c>
      <c r="B35" s="22">
        <v>1070828896</v>
      </c>
      <c r="C35" s="24">
        <v>1720247832</v>
      </c>
      <c r="D35" s="24">
        <v>8751735432</v>
      </c>
      <c r="E35" s="24">
        <v>7155751454</v>
      </c>
      <c r="F35" s="24">
        <v>6990434481</v>
      </c>
    </row>
    <row r="36" spans="1:6" x14ac:dyDescent="0.25">
      <c r="A36" s="41" t="s">
        <v>12</v>
      </c>
      <c r="B36" s="14"/>
      <c r="C36" s="19"/>
      <c r="D36" s="15"/>
      <c r="E36" s="15"/>
      <c r="F36" s="14"/>
    </row>
    <row r="37" spans="1:6" x14ac:dyDescent="0.25">
      <c r="B37" s="16"/>
      <c r="C37" s="20"/>
      <c r="D37" s="16"/>
      <c r="E37" s="16"/>
      <c r="F37" s="16"/>
    </row>
    <row r="38" spans="1:6" x14ac:dyDescent="0.25">
      <c r="A38" s="41" t="s">
        <v>13</v>
      </c>
      <c r="B38" s="14"/>
      <c r="C38" s="21"/>
      <c r="D38" s="14"/>
      <c r="E38" s="14"/>
      <c r="F38" s="14"/>
    </row>
    <row r="39" spans="1:6" x14ac:dyDescent="0.25">
      <c r="A39" t="s">
        <v>62</v>
      </c>
      <c r="B39" s="15">
        <v>18969768257</v>
      </c>
      <c r="C39" s="19">
        <v>20259028460</v>
      </c>
      <c r="D39" s="15">
        <v>18811421057</v>
      </c>
      <c r="E39" s="15">
        <v>24882290920</v>
      </c>
      <c r="F39" s="15">
        <v>23860453427</v>
      </c>
    </row>
    <row r="40" spans="1:6" x14ac:dyDescent="0.25">
      <c r="A40" t="s">
        <v>14</v>
      </c>
      <c r="B40" s="15">
        <v>2704254780</v>
      </c>
      <c r="C40" s="19">
        <v>2673424133</v>
      </c>
      <c r="D40" s="15">
        <v>2460430463</v>
      </c>
      <c r="E40" s="15">
        <v>5030943855</v>
      </c>
      <c r="F40" s="15">
        <v>2818348565</v>
      </c>
    </row>
    <row r="41" spans="1:6" x14ac:dyDescent="0.25">
      <c r="A41" t="s">
        <v>63</v>
      </c>
      <c r="B41" s="15">
        <v>63880238465</v>
      </c>
      <c r="C41" s="19">
        <v>66883581209</v>
      </c>
      <c r="D41" s="15">
        <v>69930648030</v>
      </c>
      <c r="E41" s="15">
        <v>73197522132</v>
      </c>
      <c r="F41" s="15">
        <v>75834375584</v>
      </c>
    </row>
    <row r="42" spans="1:6" x14ac:dyDescent="0.25">
      <c r="A42" t="s">
        <v>64</v>
      </c>
      <c r="B42" s="15">
        <v>226426081552</v>
      </c>
      <c r="C42" s="19">
        <v>219040577748</v>
      </c>
      <c r="D42" s="15">
        <v>227783113304</v>
      </c>
      <c r="E42" s="15">
        <v>248516390966</v>
      </c>
      <c r="F42" s="15">
        <v>234832252603</v>
      </c>
    </row>
    <row r="43" spans="1:6" x14ac:dyDescent="0.25">
      <c r="A43" t="s">
        <v>15</v>
      </c>
      <c r="B43" s="14" t="s">
        <v>57</v>
      </c>
      <c r="C43" s="14" t="s">
        <v>57</v>
      </c>
      <c r="D43" s="14" t="s">
        <v>57</v>
      </c>
      <c r="E43" s="14" t="s">
        <v>57</v>
      </c>
      <c r="F43" s="14" t="s">
        <v>57</v>
      </c>
    </row>
    <row r="44" spans="1:6" x14ac:dyDescent="0.25">
      <c r="A44" t="s">
        <v>16</v>
      </c>
      <c r="B44" s="14" t="s">
        <v>57</v>
      </c>
      <c r="C44" s="27" t="s">
        <v>57</v>
      </c>
      <c r="D44" s="27" t="s">
        <v>57</v>
      </c>
      <c r="E44" s="14" t="s">
        <v>57</v>
      </c>
      <c r="F44" s="14" t="s">
        <v>57</v>
      </c>
    </row>
    <row r="45" spans="1:6" x14ac:dyDescent="0.25">
      <c r="B45" s="18">
        <f t="shared" ref="B45:F45" si="5">SUM(B39:B44)</f>
        <v>311980343054</v>
      </c>
      <c r="C45" s="23">
        <f t="shared" si="5"/>
        <v>308856611550</v>
      </c>
      <c r="D45" s="18">
        <f t="shared" si="5"/>
        <v>318985612854</v>
      </c>
      <c r="E45" s="18">
        <f t="shared" si="5"/>
        <v>351627147873</v>
      </c>
      <c r="F45" s="18">
        <f t="shared" si="5"/>
        <v>337345430179</v>
      </c>
    </row>
    <row r="46" spans="1:6" x14ac:dyDescent="0.25">
      <c r="B46" s="28"/>
      <c r="C46" s="29"/>
      <c r="D46" s="28"/>
      <c r="E46" s="28"/>
      <c r="F46" s="28"/>
    </row>
    <row r="47" spans="1:6" x14ac:dyDescent="0.25">
      <c r="A47" s="41" t="s">
        <v>17</v>
      </c>
      <c r="B47" s="22">
        <v>50153312780</v>
      </c>
      <c r="C47" s="24">
        <v>53010286501</v>
      </c>
      <c r="D47" s="22">
        <v>49225710522</v>
      </c>
      <c r="E47" s="22">
        <v>47283505557</v>
      </c>
      <c r="F47" s="22">
        <v>51643246609</v>
      </c>
    </row>
    <row r="48" spans="1:6" x14ac:dyDescent="0.25">
      <c r="A48" s="3"/>
      <c r="B48" s="18">
        <f t="shared" ref="B48:E48" si="6">SUM(B35,B45:B47)</f>
        <v>363204484730</v>
      </c>
      <c r="C48" s="23">
        <f t="shared" si="6"/>
        <v>363587145883</v>
      </c>
      <c r="D48" s="18">
        <f t="shared" si="6"/>
        <v>376963058808</v>
      </c>
      <c r="E48" s="18">
        <f t="shared" si="6"/>
        <v>406066404884</v>
      </c>
      <c r="F48" s="18">
        <f>SUM(F35,F45:F47)</f>
        <v>395979111269</v>
      </c>
    </row>
    <row r="49" spans="1:6" x14ac:dyDescent="0.25">
      <c r="A49" s="41" t="s">
        <v>104</v>
      </c>
      <c r="B49" s="14"/>
      <c r="C49" s="21"/>
      <c r="D49" s="14"/>
      <c r="E49" s="14"/>
      <c r="F49" s="14"/>
    </row>
    <row r="50" spans="1:6" x14ac:dyDescent="0.25">
      <c r="A50" t="s">
        <v>18</v>
      </c>
      <c r="B50" s="15">
        <v>2760388120</v>
      </c>
      <c r="C50" s="19">
        <v>3036426930</v>
      </c>
      <c r="D50" s="15">
        <v>3036426930</v>
      </c>
      <c r="E50" s="15">
        <v>3036426930</v>
      </c>
      <c r="F50" s="15">
        <v>3765169390</v>
      </c>
    </row>
    <row r="51" spans="1:6" x14ac:dyDescent="0.25">
      <c r="A51" t="s">
        <v>58</v>
      </c>
      <c r="B51" s="15">
        <v>3799953800</v>
      </c>
      <c r="C51" s="19">
        <v>3799953800</v>
      </c>
      <c r="D51" s="15">
        <v>3799953800</v>
      </c>
      <c r="E51" s="15">
        <v>6799953800</v>
      </c>
      <c r="F51" s="15">
        <v>6799953800</v>
      </c>
    </row>
    <row r="52" spans="1:6" x14ac:dyDescent="0.25">
      <c r="A52" t="s">
        <v>19</v>
      </c>
      <c r="B52" s="15">
        <v>3009264208</v>
      </c>
      <c r="C52" s="19">
        <v>3140769599</v>
      </c>
      <c r="D52" s="15">
        <v>3107821413</v>
      </c>
      <c r="E52" s="15">
        <v>3209885978</v>
      </c>
      <c r="F52" s="15">
        <v>3224132386</v>
      </c>
    </row>
    <row r="53" spans="1:6" x14ac:dyDescent="0.25">
      <c r="A53" t="s">
        <v>59</v>
      </c>
      <c r="B53" s="15" t="s">
        <v>57</v>
      </c>
      <c r="C53" s="19"/>
      <c r="D53" s="15"/>
      <c r="E53" s="15"/>
      <c r="F53" s="15"/>
    </row>
    <row r="54" spans="1:6" x14ac:dyDescent="0.25">
      <c r="A54" t="s">
        <v>60</v>
      </c>
      <c r="B54" s="15">
        <v>631858882</v>
      </c>
      <c r="C54" s="19">
        <v>631858882</v>
      </c>
      <c r="D54" s="15">
        <v>631858882</v>
      </c>
      <c r="E54" s="15">
        <v>631858882</v>
      </c>
      <c r="F54" s="15">
        <v>631858882</v>
      </c>
    </row>
    <row r="55" spans="1:6" x14ac:dyDescent="0.25">
      <c r="A55" t="s">
        <v>61</v>
      </c>
      <c r="B55" s="15">
        <v>1921813031</v>
      </c>
      <c r="C55" s="19">
        <v>1942306132</v>
      </c>
      <c r="D55" s="15">
        <v>1984287476</v>
      </c>
      <c r="E55" s="15">
        <v>2156948906</v>
      </c>
      <c r="F55" s="15">
        <v>2310010287</v>
      </c>
    </row>
    <row r="56" spans="1:6" x14ac:dyDescent="0.25">
      <c r="A56" t="s">
        <v>20</v>
      </c>
      <c r="B56" s="14"/>
      <c r="C56" s="19"/>
      <c r="D56" s="14"/>
      <c r="E56" s="15"/>
      <c r="F56" s="14">
        <v>292119134</v>
      </c>
    </row>
    <row r="57" spans="1:6" x14ac:dyDescent="0.25">
      <c r="A57" t="s">
        <v>21</v>
      </c>
      <c r="B57" s="15">
        <v>1103115924</v>
      </c>
      <c r="C57" s="19">
        <v>765754598</v>
      </c>
      <c r="D57" s="15">
        <v>921606413</v>
      </c>
      <c r="E57" s="15">
        <v>872066067</v>
      </c>
      <c r="F57" s="15"/>
    </row>
    <row r="58" spans="1:6" x14ac:dyDescent="0.25">
      <c r="A58" s="3"/>
      <c r="B58" s="16">
        <f>SUM(B50:B57)</f>
        <v>13226393965</v>
      </c>
      <c r="C58" s="20">
        <f t="shared" ref="C58" si="7">SUM(C50:C57)</f>
        <v>13317069941</v>
      </c>
      <c r="D58" s="16">
        <f>SUM(D50:D57)</f>
        <v>13481954914</v>
      </c>
      <c r="E58" s="16">
        <f>SUM(E50:E57)</f>
        <v>16707140563</v>
      </c>
      <c r="F58" s="16">
        <f>SUM(F50:F57)</f>
        <v>17023243879</v>
      </c>
    </row>
    <row r="59" spans="1:6" x14ac:dyDescent="0.25">
      <c r="A59" s="41" t="s">
        <v>22</v>
      </c>
      <c r="B59" s="15"/>
      <c r="C59" s="19"/>
      <c r="D59" s="15"/>
      <c r="E59" s="15"/>
      <c r="F59" s="15"/>
    </row>
    <row r="60" spans="1:6" ht="15.75" thickBot="1" x14ac:dyDescent="0.3">
      <c r="A60" s="3"/>
      <c r="B60" s="25">
        <f t="shared" ref="B60:E60" si="8">SUM(B48,B58)</f>
        <v>376430878695</v>
      </c>
      <c r="C60" s="26">
        <f t="shared" si="8"/>
        <v>376904215824</v>
      </c>
      <c r="D60" s="26">
        <f t="shared" si="8"/>
        <v>390445013722</v>
      </c>
      <c r="E60" s="25">
        <f t="shared" si="8"/>
        <v>422773545447</v>
      </c>
      <c r="F60" s="25">
        <f>SUM(F48,F58)</f>
        <v>413002355148</v>
      </c>
    </row>
    <row r="61" spans="1:6" x14ac:dyDescent="0.25">
      <c r="B61" s="14"/>
      <c r="C61" s="21"/>
      <c r="D61" s="14"/>
      <c r="E61" s="14"/>
      <c r="F61" s="14"/>
    </row>
    <row r="62" spans="1:6" x14ac:dyDescent="0.25">
      <c r="B62" s="14"/>
      <c r="C62" s="21"/>
      <c r="D62" s="14"/>
      <c r="E62" s="14"/>
      <c r="F62" s="14"/>
    </row>
    <row r="63" spans="1:6" x14ac:dyDescent="0.25">
      <c r="A63" s="42" t="s">
        <v>105</v>
      </c>
      <c r="B63" s="31">
        <f t="shared" ref="B63:F63" si="9">B58/B64</f>
        <v>47.914979307330157</v>
      </c>
      <c r="C63" s="31">
        <f t="shared" si="9"/>
        <v>43.857699355208922</v>
      </c>
      <c r="D63" s="31">
        <f t="shared" si="9"/>
        <v>44.40072237799577</v>
      </c>
      <c r="E63" s="31">
        <f t="shared" si="9"/>
        <v>55.02236987141989</v>
      </c>
      <c r="F63" s="31">
        <f t="shared" si="9"/>
        <v>45.212425035145628</v>
      </c>
    </row>
    <row r="64" spans="1:6" x14ac:dyDescent="0.25">
      <c r="A64" s="42" t="s">
        <v>106</v>
      </c>
      <c r="B64" s="37">
        <f t="shared" ref="B64:E64" si="10">B50/10</f>
        <v>276038812</v>
      </c>
      <c r="C64" s="37">
        <f t="shared" si="10"/>
        <v>303642693</v>
      </c>
      <c r="D64" s="37">
        <f t="shared" si="10"/>
        <v>303642693</v>
      </c>
      <c r="E64" s="37">
        <f t="shared" si="10"/>
        <v>303642693</v>
      </c>
      <c r="F64" s="37">
        <f>F50/10</f>
        <v>376516939</v>
      </c>
    </row>
    <row r="65" spans="2:6" x14ac:dyDescent="0.25">
      <c r="B65" s="3"/>
      <c r="C65" s="38"/>
      <c r="D65" s="3"/>
      <c r="E65" s="3"/>
      <c r="F65" s="3"/>
    </row>
    <row r="66" spans="2:6" x14ac:dyDescent="0.25">
      <c r="B66" s="14"/>
      <c r="C66" s="21"/>
      <c r="D66" s="14"/>
      <c r="E66" s="14"/>
      <c r="F66" s="14"/>
    </row>
    <row r="67" spans="2:6" x14ac:dyDescent="0.25">
      <c r="B67" s="14"/>
      <c r="C67" s="21"/>
      <c r="D67" s="14"/>
      <c r="E67" s="14"/>
      <c r="F67" s="14"/>
    </row>
    <row r="68" spans="2:6" x14ac:dyDescent="0.25">
      <c r="B68" s="14"/>
      <c r="C68" s="21"/>
      <c r="D68" s="14"/>
      <c r="E68" s="14"/>
      <c r="F68" s="14"/>
    </row>
    <row r="69" spans="2:6" x14ac:dyDescent="0.25">
      <c r="B69" s="14"/>
      <c r="C69" s="21"/>
      <c r="D69" s="14"/>
      <c r="E69" s="14"/>
      <c r="F69" s="14"/>
    </row>
    <row r="70" spans="2:6" x14ac:dyDescent="0.25">
      <c r="B70" s="14"/>
      <c r="C70" s="21"/>
      <c r="D70" s="14"/>
      <c r="E70" s="14"/>
      <c r="F70" s="14"/>
    </row>
    <row r="71" spans="2:6" x14ac:dyDescent="0.25">
      <c r="B71" s="14"/>
      <c r="C71" s="21"/>
      <c r="D71" s="14"/>
      <c r="E71" s="14"/>
      <c r="F71" s="1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zoomScale="98" zoomScaleNormal="98" workbookViewId="0">
      <pane xSplit="1" ySplit="5" topLeftCell="B27" activePane="bottomRight" state="frozen"/>
      <selection pane="topRight" activeCell="B1" sqref="B1"/>
      <selection pane="bottomLeft" activeCell="A6" sqref="A6"/>
      <selection pane="bottomRight" activeCell="A2" sqref="A2"/>
    </sheetView>
  </sheetViews>
  <sheetFormatPr defaultRowHeight="15" x14ac:dyDescent="0.25"/>
  <cols>
    <col min="1" max="1" width="54.7109375" bestFit="1" customWidth="1"/>
    <col min="2" max="2" width="18.140625" bestFit="1" customWidth="1"/>
    <col min="3" max="3" width="14.5703125" style="8" bestFit="1" customWidth="1"/>
    <col min="4" max="6" width="14.5703125" bestFit="1" customWidth="1"/>
  </cols>
  <sheetData>
    <row r="1" spans="1:7" x14ac:dyDescent="0.25">
      <c r="A1" s="3" t="s">
        <v>65</v>
      </c>
    </row>
    <row r="2" spans="1:7" x14ac:dyDescent="0.25">
      <c r="A2" s="3" t="s">
        <v>131</v>
      </c>
    </row>
    <row r="3" spans="1:7" x14ac:dyDescent="0.25">
      <c r="A3" t="s">
        <v>96</v>
      </c>
      <c r="B3" s="1"/>
      <c r="C3" s="1"/>
      <c r="D3" s="1"/>
      <c r="E3" s="1"/>
      <c r="F3" s="2"/>
    </row>
    <row r="4" spans="1:7" x14ac:dyDescent="0.25">
      <c r="A4" s="1"/>
      <c r="B4" s="14" t="s">
        <v>92</v>
      </c>
      <c r="C4" s="14" t="s">
        <v>91</v>
      </c>
      <c r="D4" s="14" t="s">
        <v>93</v>
      </c>
      <c r="E4" s="14" t="s">
        <v>92</v>
      </c>
      <c r="F4" s="14" t="s">
        <v>91</v>
      </c>
      <c r="G4" s="1"/>
    </row>
    <row r="5" spans="1:7" ht="15.75" x14ac:dyDescent="0.25">
      <c r="A5" s="1"/>
      <c r="B5" s="36">
        <v>42916</v>
      </c>
      <c r="C5" s="36">
        <v>43008</v>
      </c>
      <c r="D5" s="36">
        <v>43190</v>
      </c>
      <c r="E5" s="36">
        <v>43281</v>
      </c>
      <c r="F5" s="36">
        <v>43373</v>
      </c>
      <c r="G5" s="1"/>
    </row>
    <row r="6" spans="1:7" x14ac:dyDescent="0.25">
      <c r="A6" s="42" t="s">
        <v>107</v>
      </c>
    </row>
    <row r="7" spans="1:7" x14ac:dyDescent="0.25">
      <c r="A7" s="41" t="s">
        <v>23</v>
      </c>
      <c r="B7" s="16">
        <f>SUM(B8-B9)</f>
        <v>1483334024</v>
      </c>
      <c r="C7" s="20">
        <f>SUM(C8-C9)</f>
        <v>2606449699</v>
      </c>
      <c r="D7" s="16">
        <f>SUM(D8-D9)</f>
        <v>220531525</v>
      </c>
      <c r="E7" s="16">
        <f>SUM(E8-E9)</f>
        <v>939206096</v>
      </c>
      <c r="F7" s="16">
        <f>SUM(F8-F9)</f>
        <v>1389804509</v>
      </c>
    </row>
    <row r="8" spans="1:7" x14ac:dyDescent="0.25">
      <c r="A8" t="s">
        <v>66</v>
      </c>
      <c r="B8" s="15">
        <v>7920989435</v>
      </c>
      <c r="C8" s="19">
        <v>12431541210</v>
      </c>
      <c r="D8" s="15">
        <v>3882545958</v>
      </c>
      <c r="E8" s="15">
        <v>8296104028</v>
      </c>
      <c r="F8" s="15">
        <v>12710425251</v>
      </c>
    </row>
    <row r="9" spans="1:7" x14ac:dyDescent="0.25">
      <c r="A9" t="s">
        <v>73</v>
      </c>
      <c r="B9" s="15">
        <v>6437655411</v>
      </c>
      <c r="C9" s="19">
        <v>9825091511</v>
      </c>
      <c r="D9" s="15">
        <v>3662014433</v>
      </c>
      <c r="E9" s="15">
        <v>7356897932</v>
      </c>
      <c r="F9" s="15">
        <v>11320620742</v>
      </c>
    </row>
    <row r="10" spans="1:7" x14ac:dyDescent="0.25">
      <c r="A10" t="s">
        <v>24</v>
      </c>
      <c r="B10" s="15">
        <v>3086096149</v>
      </c>
      <c r="C10" s="19">
        <v>4804960759</v>
      </c>
      <c r="D10" s="15">
        <v>1620468764</v>
      </c>
      <c r="E10" s="15">
        <v>2945884688</v>
      </c>
      <c r="F10" s="15">
        <v>4780432781</v>
      </c>
    </row>
    <row r="11" spans="1:7" x14ac:dyDescent="0.25">
      <c r="A11" t="s">
        <v>25</v>
      </c>
      <c r="B11" s="15">
        <v>723565427</v>
      </c>
      <c r="C11" s="19">
        <v>1292227172</v>
      </c>
      <c r="D11" s="15">
        <v>280576187</v>
      </c>
      <c r="E11" s="15">
        <v>514302477</v>
      </c>
      <c r="F11" s="15">
        <v>803434429</v>
      </c>
    </row>
    <row r="12" spans="1:7" x14ac:dyDescent="0.25">
      <c r="A12" t="s">
        <v>26</v>
      </c>
      <c r="B12" s="15">
        <v>278885120</v>
      </c>
      <c r="C12" s="19">
        <v>457837961</v>
      </c>
      <c r="D12" s="15">
        <v>73558684</v>
      </c>
      <c r="E12" s="15">
        <v>341934710</v>
      </c>
      <c r="F12" s="15">
        <v>378557852</v>
      </c>
    </row>
    <row r="13" spans="1:7" x14ac:dyDescent="0.25">
      <c r="B13" s="16"/>
      <c r="C13" s="20"/>
      <c r="D13" s="16"/>
      <c r="E13" s="16"/>
      <c r="F13" s="16"/>
    </row>
    <row r="14" spans="1:7" x14ac:dyDescent="0.25">
      <c r="A14" s="3"/>
      <c r="B14" s="16">
        <f>SUM(B7,B10:B12)</f>
        <v>5571880720</v>
      </c>
      <c r="C14" s="20">
        <f>SUM(C7,C10:C12)</f>
        <v>9161475591</v>
      </c>
      <c r="D14" s="16">
        <f>SUM(D7,D10:D12)</f>
        <v>2195135160</v>
      </c>
      <c r="E14" s="16">
        <f>SUM(E7,E10:E12)</f>
        <v>4741327971</v>
      </c>
      <c r="F14" s="16">
        <f>SUM(F7,F10:F12)</f>
        <v>7352229571</v>
      </c>
    </row>
    <row r="15" spans="1:7" x14ac:dyDescent="0.25">
      <c r="A15" s="42" t="s">
        <v>108</v>
      </c>
      <c r="B15" s="14"/>
      <c r="C15" s="21"/>
      <c r="D15" s="14"/>
      <c r="E15" s="14"/>
      <c r="F15" s="14"/>
    </row>
    <row r="16" spans="1:7" x14ac:dyDescent="0.25">
      <c r="A16" t="s">
        <v>67</v>
      </c>
      <c r="B16" s="15">
        <v>1957742325</v>
      </c>
      <c r="C16" s="19">
        <v>2875405075</v>
      </c>
      <c r="D16" s="15">
        <v>1016537459</v>
      </c>
      <c r="E16" s="15">
        <v>2063286244</v>
      </c>
      <c r="F16" s="15">
        <v>3203660695</v>
      </c>
    </row>
    <row r="17" spans="1:6" x14ac:dyDescent="0.25">
      <c r="A17" t="s">
        <v>27</v>
      </c>
      <c r="B17" s="15">
        <v>289340991</v>
      </c>
      <c r="C17" s="19">
        <v>448647232</v>
      </c>
      <c r="D17" s="15">
        <v>160758029</v>
      </c>
      <c r="E17" s="15">
        <v>246548548</v>
      </c>
      <c r="F17" s="15">
        <v>412718665</v>
      </c>
    </row>
    <row r="18" spans="1:6" x14ac:dyDescent="0.25">
      <c r="A18" t="s">
        <v>68</v>
      </c>
      <c r="B18" s="15">
        <v>12519088</v>
      </c>
      <c r="C18" s="19">
        <v>16562235</v>
      </c>
      <c r="D18" s="15">
        <v>5805878</v>
      </c>
      <c r="E18" s="15">
        <v>12061214</v>
      </c>
      <c r="F18" s="15">
        <v>16579710</v>
      </c>
    </row>
    <row r="19" spans="1:6" x14ac:dyDescent="0.25">
      <c r="A19" t="s">
        <v>28</v>
      </c>
      <c r="B19" s="15">
        <v>11536284</v>
      </c>
      <c r="C19" s="19">
        <v>17231912</v>
      </c>
      <c r="D19" s="15">
        <v>5806885</v>
      </c>
      <c r="E19" s="15">
        <v>12621459</v>
      </c>
      <c r="F19" s="15">
        <v>18473763</v>
      </c>
    </row>
    <row r="20" spans="1:6" x14ac:dyDescent="0.25">
      <c r="A20" t="s">
        <v>29</v>
      </c>
      <c r="B20" s="15">
        <v>49692396</v>
      </c>
      <c r="C20" s="19">
        <v>76444703</v>
      </c>
      <c r="D20" s="15">
        <v>26088433</v>
      </c>
      <c r="E20" s="15">
        <v>62125753</v>
      </c>
      <c r="F20" s="15">
        <v>89584063</v>
      </c>
    </row>
    <row r="21" spans="1:6" x14ac:dyDescent="0.25">
      <c r="A21" t="s">
        <v>30</v>
      </c>
      <c r="B21" s="15">
        <v>2400000</v>
      </c>
      <c r="C21" s="19">
        <v>3600000</v>
      </c>
      <c r="D21" s="15">
        <v>1200000</v>
      </c>
      <c r="E21" s="15">
        <v>2400000</v>
      </c>
      <c r="F21" s="15">
        <v>3600000</v>
      </c>
    </row>
    <row r="22" spans="1:6" x14ac:dyDescent="0.25">
      <c r="A22" t="s">
        <v>31</v>
      </c>
      <c r="B22" s="15">
        <v>1996000</v>
      </c>
      <c r="C22" s="19">
        <v>2654800</v>
      </c>
      <c r="D22" s="15">
        <v>4179443</v>
      </c>
      <c r="E22" s="15">
        <v>1587959</v>
      </c>
      <c r="F22" s="15">
        <v>2435589</v>
      </c>
    </row>
    <row r="23" spans="1:6" x14ac:dyDescent="0.25">
      <c r="A23" t="s">
        <v>32</v>
      </c>
      <c r="B23" s="15"/>
      <c r="C23" s="19">
        <v>2500000</v>
      </c>
      <c r="D23" s="15"/>
      <c r="E23" s="15">
        <v>494500</v>
      </c>
      <c r="F23" s="15">
        <v>494500</v>
      </c>
    </row>
    <row r="24" spans="1:6" x14ac:dyDescent="0.25">
      <c r="A24" t="s">
        <v>33</v>
      </c>
      <c r="B24" s="14"/>
      <c r="C24" s="21"/>
      <c r="D24" s="14">
        <v>115829371</v>
      </c>
      <c r="E24" s="14"/>
      <c r="F24" s="15"/>
    </row>
    <row r="25" spans="1:6" x14ac:dyDescent="0.25">
      <c r="A25" t="s">
        <v>34</v>
      </c>
      <c r="B25" s="15">
        <v>261609642</v>
      </c>
      <c r="C25" s="19">
        <v>431769935</v>
      </c>
      <c r="D25" s="15">
        <v>434173538</v>
      </c>
      <c r="E25" s="15">
        <v>219948543</v>
      </c>
      <c r="F25" s="14">
        <v>288038510</v>
      </c>
    </row>
    <row r="26" spans="1:6" x14ac:dyDescent="0.25">
      <c r="A26" t="s">
        <v>35</v>
      </c>
      <c r="B26" s="15">
        <v>904548599</v>
      </c>
      <c r="C26" s="19">
        <v>1352849978</v>
      </c>
      <c r="D26" s="15"/>
      <c r="E26" s="15">
        <v>1171112407</v>
      </c>
      <c r="F26" s="15">
        <v>1671412006</v>
      </c>
    </row>
    <row r="27" spans="1:6" x14ac:dyDescent="0.25">
      <c r="A27" s="3"/>
      <c r="B27" s="16">
        <f t="shared" ref="B27:E27" si="0">SUM(B16:B26)</f>
        <v>3491385325</v>
      </c>
      <c r="C27" s="20">
        <f t="shared" si="0"/>
        <v>5227665870</v>
      </c>
      <c r="D27" s="16">
        <f t="shared" si="0"/>
        <v>1770379036</v>
      </c>
      <c r="E27" s="16">
        <f t="shared" si="0"/>
        <v>3792186627</v>
      </c>
      <c r="F27" s="16">
        <f>SUM(F16:F26)</f>
        <v>5706997501</v>
      </c>
    </row>
    <row r="28" spans="1:6" x14ac:dyDescent="0.25">
      <c r="A28" s="42" t="s">
        <v>109</v>
      </c>
      <c r="B28" s="16">
        <f t="shared" ref="B28:F28" si="1">SUM(B14-B27)</f>
        <v>2080495395</v>
      </c>
      <c r="C28" s="20">
        <f t="shared" si="1"/>
        <v>3933809721</v>
      </c>
      <c r="D28" s="16">
        <f t="shared" si="1"/>
        <v>424756124</v>
      </c>
      <c r="E28" s="16">
        <f t="shared" si="1"/>
        <v>949141344</v>
      </c>
      <c r="F28" s="16">
        <f t="shared" si="1"/>
        <v>1645232070</v>
      </c>
    </row>
    <row r="29" spans="1:6" x14ac:dyDescent="0.25">
      <c r="A29" s="40" t="s">
        <v>110</v>
      </c>
      <c r="B29" s="16"/>
      <c r="C29" s="20"/>
      <c r="D29" s="16"/>
      <c r="E29" s="16"/>
      <c r="F29" s="16"/>
    </row>
    <row r="30" spans="1:6" x14ac:dyDescent="0.25">
      <c r="A30" t="s">
        <v>69</v>
      </c>
      <c r="B30" s="30">
        <v>1220000000</v>
      </c>
      <c r="C30" s="19">
        <v>2350000000</v>
      </c>
      <c r="D30" s="19">
        <v>180000000</v>
      </c>
      <c r="E30" s="19">
        <v>400000000</v>
      </c>
      <c r="F30" s="19">
        <v>979400000</v>
      </c>
    </row>
    <row r="31" spans="1:6" x14ac:dyDescent="0.25">
      <c r="A31" t="s">
        <v>70</v>
      </c>
      <c r="B31" s="15"/>
      <c r="C31" s="19"/>
      <c r="D31" s="19"/>
      <c r="E31" s="19"/>
      <c r="F31" s="15">
        <v>25600000</v>
      </c>
    </row>
    <row r="32" spans="1:6" x14ac:dyDescent="0.25">
      <c r="A32" t="s">
        <v>36</v>
      </c>
      <c r="B32" s="15">
        <v>42082855</v>
      </c>
      <c r="C32" s="19">
        <v>63838463</v>
      </c>
      <c r="D32" s="19"/>
      <c r="E32" s="19">
        <v>14938529</v>
      </c>
      <c r="F32" s="15">
        <v>17053810</v>
      </c>
    </row>
    <row r="33" spans="1:7" x14ac:dyDescent="0.25">
      <c r="A33" t="s">
        <v>37</v>
      </c>
      <c r="B33" s="15">
        <v>9433819</v>
      </c>
      <c r="C33" s="19">
        <v>13614746</v>
      </c>
      <c r="D33" s="15"/>
      <c r="E33" s="15"/>
      <c r="F33" s="15">
        <v>4408833</v>
      </c>
    </row>
    <row r="34" spans="1:7" x14ac:dyDescent="0.25">
      <c r="A34" s="3"/>
      <c r="B34" s="16">
        <f t="shared" ref="B34:F34" si="2">SUM(B30:B33)</f>
        <v>1271516674</v>
      </c>
      <c r="C34" s="20">
        <f t="shared" si="2"/>
        <v>2427453209</v>
      </c>
      <c r="D34" s="16">
        <f t="shared" si="2"/>
        <v>180000000</v>
      </c>
      <c r="E34" s="16">
        <f t="shared" si="2"/>
        <v>414938529</v>
      </c>
      <c r="F34" s="16">
        <f t="shared" si="2"/>
        <v>1026462643</v>
      </c>
    </row>
    <row r="35" spans="1:7" x14ac:dyDescent="0.25">
      <c r="A35" s="42" t="s">
        <v>111</v>
      </c>
      <c r="B35" s="16">
        <f>SUM(B28-B34)</f>
        <v>808978721</v>
      </c>
      <c r="C35" s="20">
        <f>SUM(C28-C34)</f>
        <v>1506356512</v>
      </c>
      <c r="D35" s="16">
        <f t="shared" ref="D35:F35" si="3">SUM(D28-D34)</f>
        <v>244756124</v>
      </c>
      <c r="E35" s="16">
        <f t="shared" si="3"/>
        <v>534202815</v>
      </c>
      <c r="F35" s="16">
        <f t="shared" si="3"/>
        <v>618769427</v>
      </c>
    </row>
    <row r="36" spans="1:7" x14ac:dyDescent="0.25">
      <c r="A36" s="3"/>
      <c r="B36" s="16"/>
      <c r="C36" s="20"/>
      <c r="D36" s="16"/>
      <c r="E36" s="16"/>
      <c r="F36" s="16"/>
    </row>
    <row r="37" spans="1:7" x14ac:dyDescent="0.25">
      <c r="A37" s="42" t="s">
        <v>112</v>
      </c>
      <c r="B37" s="16">
        <f>SUM(B38,B39)</f>
        <v>607234722</v>
      </c>
      <c r="C37" s="20">
        <f>SUM(C38,C39)</f>
        <v>1234429638</v>
      </c>
      <c r="D37" s="16">
        <f>SUM(D38,D39)</f>
        <v>163671820</v>
      </c>
      <c r="E37" s="16">
        <f t="shared" ref="E37:F37" si="4">SUM(E38,E39)</f>
        <v>400594293</v>
      </c>
      <c r="F37" s="16">
        <f t="shared" si="4"/>
        <v>429168757</v>
      </c>
    </row>
    <row r="38" spans="1:7" x14ac:dyDescent="0.25">
      <c r="A38" t="s">
        <v>71</v>
      </c>
      <c r="B38" s="15">
        <v>288656823</v>
      </c>
      <c r="C38" s="19">
        <v>765460711</v>
      </c>
      <c r="D38" s="15">
        <v>56873932</v>
      </c>
      <c r="E38" s="15">
        <v>102590042</v>
      </c>
      <c r="F38" s="15">
        <v>158574254</v>
      </c>
    </row>
    <row r="39" spans="1:7" x14ac:dyDescent="0.25">
      <c r="A39" t="s">
        <v>72</v>
      </c>
      <c r="B39" s="15">
        <v>318577899</v>
      </c>
      <c r="C39" s="19">
        <v>468968927</v>
      </c>
      <c r="D39" s="15">
        <v>106797888</v>
      </c>
      <c r="E39" s="15">
        <v>298004251</v>
      </c>
      <c r="F39" s="15">
        <v>270594503</v>
      </c>
    </row>
    <row r="40" spans="1:7" x14ac:dyDescent="0.25">
      <c r="B40" s="16"/>
      <c r="C40" s="20"/>
      <c r="D40" s="16"/>
      <c r="E40" s="16"/>
      <c r="F40" s="16"/>
    </row>
    <row r="41" spans="1:7" x14ac:dyDescent="0.25">
      <c r="A41" s="3" t="s">
        <v>113</v>
      </c>
      <c r="B41" s="16">
        <f>SUM(B35-B37)+1</f>
        <v>201744000</v>
      </c>
      <c r="C41" s="20">
        <f t="shared" ref="C41:F41" si="5">SUM(C35-C37)</f>
        <v>271926874</v>
      </c>
      <c r="D41" s="16">
        <f t="shared" si="5"/>
        <v>81084304</v>
      </c>
      <c r="E41" s="16">
        <f t="shared" si="5"/>
        <v>133608522</v>
      </c>
      <c r="F41" s="16">
        <f t="shared" si="5"/>
        <v>189600670</v>
      </c>
    </row>
    <row r="42" spans="1:7" x14ac:dyDescent="0.25">
      <c r="A42" s="43" t="s">
        <v>38</v>
      </c>
      <c r="B42" s="32">
        <f>B41/'1'!B64</f>
        <v>0.73085374675500347</v>
      </c>
      <c r="C42" s="32">
        <f>C41/'1'!C64</f>
        <v>0.89554888119767795</v>
      </c>
      <c r="D42" s="32">
        <f>D41/'1'!D64</f>
        <v>0.26703854849555031</v>
      </c>
      <c r="E42" s="32">
        <f>E41/'1'!E64</f>
        <v>0.44001889418099716</v>
      </c>
      <c r="F42" s="32">
        <f>F41/'1'!F64</f>
        <v>0.50356478118505044</v>
      </c>
    </row>
    <row r="43" spans="1:7" ht="15.75" thickBot="1" x14ac:dyDescent="0.3">
      <c r="A43" s="43" t="s">
        <v>114</v>
      </c>
      <c r="B43" s="25">
        <f>'1'!B50/10</f>
        <v>276038812</v>
      </c>
      <c r="C43" s="25">
        <f>'1'!C50/10</f>
        <v>303642693</v>
      </c>
      <c r="D43" s="25">
        <f>'1'!D50/10</f>
        <v>303642693</v>
      </c>
      <c r="E43" s="25">
        <f>'1'!E50/10</f>
        <v>303642693</v>
      </c>
      <c r="F43" s="25">
        <f>'1'!F50/10</f>
        <v>376516939</v>
      </c>
      <c r="G43" s="25"/>
    </row>
    <row r="44" spans="1:7" x14ac:dyDescent="0.25">
      <c r="B44" s="14"/>
      <c r="C44" s="21"/>
      <c r="D44" s="14"/>
      <c r="E44" s="14"/>
      <c r="F44" s="14"/>
    </row>
    <row r="45" spans="1:7" x14ac:dyDescent="0.25">
      <c r="B45" s="14"/>
      <c r="C45" s="21"/>
      <c r="D45" s="14"/>
      <c r="E45" s="14"/>
      <c r="F45" s="14"/>
    </row>
    <row r="46" spans="1:7" x14ac:dyDescent="0.25">
      <c r="B46" s="14"/>
      <c r="C46" s="21"/>
      <c r="D46" s="14"/>
      <c r="E46" s="14"/>
      <c r="F46" s="14"/>
    </row>
    <row r="47" spans="1:7" x14ac:dyDescent="0.25">
      <c r="B47" s="14"/>
      <c r="C47" s="21"/>
      <c r="D47" s="14"/>
      <c r="E47" s="14"/>
      <c r="F47" s="14"/>
    </row>
    <row r="48" spans="1:7" x14ac:dyDescent="0.25">
      <c r="B48" s="14"/>
      <c r="C48" s="21"/>
      <c r="D48" s="14"/>
      <c r="E48" s="14"/>
      <c r="F48" s="14"/>
    </row>
    <row r="49" spans="2:6" x14ac:dyDescent="0.25">
      <c r="B49" s="14"/>
      <c r="C49" s="21"/>
      <c r="D49" s="14"/>
      <c r="E49" s="14"/>
      <c r="F49" s="14"/>
    </row>
    <row r="50" spans="2:6" x14ac:dyDescent="0.25">
      <c r="B50" s="14"/>
      <c r="C50" s="21"/>
      <c r="D50" s="14"/>
      <c r="E50" s="14"/>
      <c r="F50" s="14"/>
    </row>
    <row r="51" spans="2:6" x14ac:dyDescent="0.25">
      <c r="B51" s="14"/>
      <c r="C51" s="21"/>
      <c r="D51" s="14"/>
      <c r="E51" s="14"/>
      <c r="F51" s="14"/>
    </row>
    <row r="52" spans="2:6" x14ac:dyDescent="0.25">
      <c r="B52" s="14"/>
      <c r="C52" s="21"/>
      <c r="D52" s="14"/>
      <c r="E52" s="14"/>
      <c r="F52" s="14"/>
    </row>
    <row r="53" spans="2:6" x14ac:dyDescent="0.25">
      <c r="B53" s="14"/>
      <c r="C53" s="21"/>
      <c r="D53" s="14"/>
      <c r="E53" s="14"/>
      <c r="F53" s="14"/>
    </row>
    <row r="54" spans="2:6" x14ac:dyDescent="0.25">
      <c r="B54" s="14"/>
      <c r="C54" s="21"/>
      <c r="D54" s="14"/>
      <c r="E54" s="14"/>
      <c r="F54" s="14"/>
    </row>
    <row r="55" spans="2:6" x14ac:dyDescent="0.25">
      <c r="B55" s="14"/>
      <c r="C55" s="21"/>
      <c r="D55" s="14"/>
      <c r="E55" s="14"/>
      <c r="F55" s="14"/>
    </row>
    <row r="56" spans="2:6" x14ac:dyDescent="0.25">
      <c r="B56" s="14"/>
      <c r="C56" s="21"/>
      <c r="D56" s="14"/>
      <c r="E56" s="14"/>
      <c r="F56" s="14"/>
    </row>
    <row r="57" spans="2:6" x14ac:dyDescent="0.25">
      <c r="B57" s="14"/>
      <c r="C57" s="21"/>
      <c r="D57" s="14"/>
      <c r="E57" s="14"/>
      <c r="F57" s="14"/>
    </row>
    <row r="58" spans="2:6" x14ac:dyDescent="0.25">
      <c r="B58" s="14"/>
      <c r="C58" s="21"/>
      <c r="D58" s="14"/>
      <c r="E58" s="14"/>
      <c r="F58" s="14"/>
    </row>
    <row r="59" spans="2:6" x14ac:dyDescent="0.25">
      <c r="B59" s="14"/>
      <c r="C59" s="21"/>
      <c r="D59" s="14"/>
      <c r="E59" s="14"/>
      <c r="F59" s="14"/>
    </row>
    <row r="60" spans="2:6" x14ac:dyDescent="0.25">
      <c r="B60" s="14"/>
      <c r="C60" s="21"/>
      <c r="D60" s="14"/>
      <c r="E60" s="14"/>
      <c r="F60" s="14"/>
    </row>
    <row r="61" spans="2:6" x14ac:dyDescent="0.25">
      <c r="B61" s="14"/>
      <c r="C61" s="21"/>
      <c r="D61" s="14"/>
      <c r="E61" s="14"/>
      <c r="F61" s="14"/>
    </row>
    <row r="62" spans="2:6" x14ac:dyDescent="0.25">
      <c r="B62" s="14"/>
      <c r="C62" s="21"/>
      <c r="D62" s="14"/>
      <c r="E62" s="14"/>
      <c r="F62" s="14"/>
    </row>
    <row r="63" spans="2:6" x14ac:dyDescent="0.25">
      <c r="B63" s="14"/>
      <c r="C63" s="21"/>
      <c r="D63" s="14"/>
      <c r="E63" s="14"/>
      <c r="F63" s="14"/>
    </row>
    <row r="64" spans="2:6" x14ac:dyDescent="0.25">
      <c r="B64" s="14"/>
      <c r="C64" s="21"/>
      <c r="D64" s="14"/>
      <c r="E64" s="14"/>
      <c r="F64" s="14"/>
    </row>
    <row r="65" spans="2:6" x14ac:dyDescent="0.25">
      <c r="B65" s="14"/>
      <c r="C65" s="21"/>
      <c r="D65" s="14"/>
      <c r="E65" s="14"/>
      <c r="F65" s="14"/>
    </row>
    <row r="66" spans="2:6" x14ac:dyDescent="0.25">
      <c r="B66" s="14"/>
      <c r="C66" s="21"/>
      <c r="D66" s="14"/>
      <c r="E66" s="14"/>
      <c r="F66" s="14"/>
    </row>
    <row r="67" spans="2:6" x14ac:dyDescent="0.25">
      <c r="B67" s="14"/>
      <c r="C67" s="21"/>
      <c r="D67" s="14"/>
      <c r="E67" s="14"/>
      <c r="F67" s="14"/>
    </row>
    <row r="68" spans="2:6" x14ac:dyDescent="0.25">
      <c r="B68" s="14"/>
      <c r="C68" s="21"/>
      <c r="D68" s="14"/>
      <c r="E68" s="14"/>
      <c r="F68" s="14"/>
    </row>
    <row r="69" spans="2:6" x14ac:dyDescent="0.25">
      <c r="B69" s="14"/>
      <c r="C69" s="21"/>
      <c r="D69" s="14"/>
      <c r="E69" s="14"/>
      <c r="F69" s="14"/>
    </row>
    <row r="70" spans="2:6" x14ac:dyDescent="0.25">
      <c r="B70" s="14"/>
      <c r="C70" s="21"/>
      <c r="D70" s="14"/>
      <c r="E70" s="14"/>
      <c r="F70" s="14"/>
    </row>
    <row r="71" spans="2:6" x14ac:dyDescent="0.25">
      <c r="B71" s="14"/>
      <c r="C71" s="21"/>
      <c r="D71" s="14"/>
      <c r="E71" s="14"/>
      <c r="F71" s="14"/>
    </row>
    <row r="72" spans="2:6" x14ac:dyDescent="0.25">
      <c r="B72" s="14"/>
      <c r="C72" s="21"/>
      <c r="D72" s="14"/>
      <c r="E72" s="14"/>
      <c r="F72" s="14"/>
    </row>
    <row r="73" spans="2:6" x14ac:dyDescent="0.25">
      <c r="B73" s="14"/>
      <c r="C73" s="21"/>
      <c r="D73" s="14"/>
      <c r="E73" s="14"/>
      <c r="F73" s="14"/>
    </row>
    <row r="74" spans="2:6" x14ac:dyDescent="0.25">
      <c r="B74" s="14"/>
      <c r="C74" s="21"/>
      <c r="D74" s="14"/>
      <c r="E74" s="14"/>
      <c r="F74" s="14"/>
    </row>
    <row r="75" spans="2:6" x14ac:dyDescent="0.25">
      <c r="B75" s="14"/>
      <c r="C75" s="21"/>
      <c r="D75" s="14"/>
      <c r="E75" s="14"/>
      <c r="F75" s="14"/>
    </row>
    <row r="76" spans="2:6" x14ac:dyDescent="0.25">
      <c r="B76" s="14"/>
      <c r="C76" s="21"/>
      <c r="D76" s="14"/>
      <c r="E76" s="14"/>
      <c r="F76" s="14"/>
    </row>
    <row r="77" spans="2:6" x14ac:dyDescent="0.25">
      <c r="B77" s="14"/>
      <c r="C77" s="21"/>
      <c r="D77" s="14"/>
      <c r="E77" s="14"/>
      <c r="F77" s="14"/>
    </row>
    <row r="78" spans="2:6" x14ac:dyDescent="0.25">
      <c r="B78" s="14"/>
      <c r="C78" s="21"/>
      <c r="D78" s="14"/>
      <c r="E78" s="14"/>
      <c r="F78" s="14"/>
    </row>
    <row r="79" spans="2:6" x14ac:dyDescent="0.25">
      <c r="B79" s="14"/>
      <c r="C79" s="21"/>
      <c r="D79" s="14"/>
      <c r="E79" s="14"/>
      <c r="F79" s="14"/>
    </row>
    <row r="80" spans="2:6" x14ac:dyDescent="0.25">
      <c r="B80" s="14"/>
      <c r="C80" s="21"/>
      <c r="D80" s="14"/>
      <c r="E80" s="14"/>
      <c r="F80" s="14"/>
    </row>
    <row r="81" spans="2:6" x14ac:dyDescent="0.25">
      <c r="B81" s="14"/>
      <c r="C81" s="21"/>
      <c r="D81" s="14"/>
      <c r="E81" s="14"/>
      <c r="F81" s="14"/>
    </row>
    <row r="82" spans="2:6" x14ac:dyDescent="0.25">
      <c r="B82" s="14"/>
      <c r="C82" s="21"/>
      <c r="D82" s="14"/>
      <c r="E82" s="14"/>
      <c r="F82" s="14"/>
    </row>
    <row r="83" spans="2:6" x14ac:dyDescent="0.25">
      <c r="B83" s="14"/>
      <c r="C83" s="21"/>
      <c r="D83" s="14"/>
      <c r="E83" s="14"/>
      <c r="F83" s="14"/>
    </row>
    <row r="84" spans="2:6" x14ac:dyDescent="0.25">
      <c r="B84" s="14"/>
      <c r="C84" s="21"/>
      <c r="D84" s="14"/>
      <c r="E84" s="14"/>
      <c r="F84" s="14"/>
    </row>
    <row r="85" spans="2:6" x14ac:dyDescent="0.25">
      <c r="B85" s="14"/>
      <c r="C85" s="21"/>
      <c r="D85" s="14"/>
      <c r="E85" s="14"/>
      <c r="F85" s="14"/>
    </row>
    <row r="86" spans="2:6" x14ac:dyDescent="0.25">
      <c r="B86" s="14"/>
      <c r="C86" s="21"/>
      <c r="D86" s="14"/>
      <c r="E86" s="14"/>
      <c r="F86" s="14"/>
    </row>
    <row r="87" spans="2:6" x14ac:dyDescent="0.25">
      <c r="B87" s="14"/>
      <c r="C87" s="21"/>
      <c r="D87" s="14"/>
      <c r="E87" s="14"/>
      <c r="F87" s="14"/>
    </row>
    <row r="88" spans="2:6" x14ac:dyDescent="0.25">
      <c r="B88" s="14"/>
      <c r="C88" s="21"/>
      <c r="D88" s="14"/>
      <c r="E88" s="14"/>
      <c r="F88" s="14"/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abSelected="1" workbookViewId="0">
      <pane xSplit="1" ySplit="5" topLeftCell="B48" activePane="bottomRight" state="frozen"/>
      <selection pane="topRight" activeCell="B1" sqref="B1"/>
      <selection pane="bottomLeft" activeCell="A6" sqref="A6"/>
      <selection pane="bottomRight" activeCell="A2" sqref="A2"/>
    </sheetView>
  </sheetViews>
  <sheetFormatPr defaultRowHeight="15" x14ac:dyDescent="0.25"/>
  <cols>
    <col min="1" max="1" width="50.140625" customWidth="1"/>
    <col min="2" max="3" width="16.85546875" bestFit="1" customWidth="1"/>
    <col min="4" max="4" width="14.5703125" bestFit="1" customWidth="1"/>
    <col min="5" max="5" width="16.85546875" bestFit="1" customWidth="1"/>
    <col min="6" max="6" width="15.5703125" bestFit="1" customWidth="1"/>
  </cols>
  <sheetData>
    <row r="1" spans="1:6" x14ac:dyDescent="0.25">
      <c r="A1" s="3" t="s">
        <v>65</v>
      </c>
    </row>
    <row r="2" spans="1:6" x14ac:dyDescent="0.25">
      <c r="A2" s="3" t="s">
        <v>132</v>
      </c>
    </row>
    <row r="3" spans="1:6" x14ac:dyDescent="0.25">
      <c r="A3" t="s">
        <v>96</v>
      </c>
      <c r="B3" s="1"/>
      <c r="C3" s="1"/>
      <c r="D3" s="1"/>
      <c r="E3" s="1"/>
      <c r="F3" s="2"/>
    </row>
    <row r="4" spans="1:6" x14ac:dyDescent="0.25">
      <c r="A4" s="1"/>
      <c r="B4" s="14" t="s">
        <v>92</v>
      </c>
      <c r="C4" s="14" t="s">
        <v>91</v>
      </c>
      <c r="D4" s="14" t="s">
        <v>93</v>
      </c>
      <c r="E4" s="14" t="s">
        <v>92</v>
      </c>
      <c r="F4" s="14" t="s">
        <v>91</v>
      </c>
    </row>
    <row r="5" spans="1:6" ht="15.75" x14ac:dyDescent="0.25">
      <c r="A5" s="1"/>
      <c r="B5" s="36">
        <v>42916</v>
      </c>
      <c r="C5" s="36">
        <v>43008</v>
      </c>
      <c r="D5" s="36">
        <v>43190</v>
      </c>
      <c r="E5" s="36">
        <v>43281</v>
      </c>
      <c r="F5" s="36">
        <v>43373</v>
      </c>
    </row>
    <row r="6" spans="1:6" x14ac:dyDescent="0.25">
      <c r="A6" s="42" t="s">
        <v>115</v>
      </c>
      <c r="B6" s="14"/>
      <c r="C6" s="14"/>
      <c r="D6" s="14"/>
      <c r="E6" s="14"/>
      <c r="F6" s="14"/>
    </row>
    <row r="7" spans="1:6" x14ac:dyDescent="0.25">
      <c r="A7" s="40" t="s">
        <v>116</v>
      </c>
      <c r="B7" s="14"/>
      <c r="C7" s="14"/>
      <c r="D7" s="14"/>
      <c r="E7" s="14"/>
      <c r="F7" s="14"/>
    </row>
    <row r="8" spans="1:6" x14ac:dyDescent="0.25">
      <c r="A8" t="s">
        <v>39</v>
      </c>
      <c r="B8" s="15">
        <v>8241551078</v>
      </c>
      <c r="C8" s="15">
        <v>13955296040</v>
      </c>
      <c r="D8" s="15">
        <v>4806413216</v>
      </c>
      <c r="E8" s="15">
        <v>11397893658</v>
      </c>
      <c r="F8" s="15">
        <v>18154964004</v>
      </c>
    </row>
    <row r="9" spans="1:6" x14ac:dyDescent="0.25">
      <c r="A9" t="s">
        <v>40</v>
      </c>
      <c r="B9" s="15">
        <v>-6130922685</v>
      </c>
      <c r="C9" s="15">
        <v>-7665409162</v>
      </c>
      <c r="D9" s="15">
        <v>-1882717743</v>
      </c>
      <c r="E9" s="15">
        <v>-7395381892</v>
      </c>
      <c r="F9" s="15">
        <v>-8307757508</v>
      </c>
    </row>
    <row r="10" spans="1:6" x14ac:dyDescent="0.25">
      <c r="A10" t="s">
        <v>41</v>
      </c>
      <c r="B10" s="15">
        <v>45583057</v>
      </c>
      <c r="C10" s="15">
        <v>121252282</v>
      </c>
      <c r="D10" s="15">
        <v>110664680</v>
      </c>
      <c r="E10" s="15">
        <v>495820555</v>
      </c>
      <c r="F10" s="15">
        <v>175212963</v>
      </c>
    </row>
    <row r="11" spans="1:6" x14ac:dyDescent="0.25">
      <c r="A11" t="s">
        <v>74</v>
      </c>
      <c r="B11" s="15">
        <v>699929216</v>
      </c>
      <c r="C11" s="15">
        <v>1256401309</v>
      </c>
      <c r="D11" s="15">
        <v>278243238</v>
      </c>
      <c r="E11" s="15">
        <v>509626222</v>
      </c>
      <c r="F11" s="15">
        <v>793358052</v>
      </c>
    </row>
    <row r="12" spans="1:6" x14ac:dyDescent="0.25">
      <c r="A12" t="s">
        <v>42</v>
      </c>
      <c r="B12" s="15">
        <v>62100000</v>
      </c>
      <c r="C12" s="15">
        <v>72200000</v>
      </c>
      <c r="D12" s="15">
        <v>15400000</v>
      </c>
      <c r="E12" s="15">
        <v>25000000</v>
      </c>
      <c r="F12" s="15">
        <v>22000000</v>
      </c>
    </row>
    <row r="13" spans="1:6" x14ac:dyDescent="0.25">
      <c r="A13" t="s">
        <v>43</v>
      </c>
      <c r="B13" s="15">
        <v>-1968513609</v>
      </c>
      <c r="C13" s="15">
        <v>-2889016205</v>
      </c>
      <c r="D13" s="15">
        <v>-1019710520</v>
      </c>
      <c r="E13" s="15">
        <v>-2071792231</v>
      </c>
      <c r="F13" s="15">
        <v>-3214889776</v>
      </c>
    </row>
    <row r="14" spans="1:6" x14ac:dyDescent="0.25">
      <c r="A14" t="s">
        <v>44</v>
      </c>
      <c r="B14" s="15">
        <v>-429655966</v>
      </c>
      <c r="C14" s="15">
        <v>-730228979</v>
      </c>
      <c r="D14" s="15">
        <v>-223327563</v>
      </c>
      <c r="E14" s="15">
        <v>-316740729</v>
      </c>
      <c r="F14" s="15">
        <v>-580551771</v>
      </c>
    </row>
    <row r="15" spans="1:6" x14ac:dyDescent="0.25">
      <c r="A15" t="s">
        <v>45</v>
      </c>
      <c r="B15" s="15">
        <v>-530088</v>
      </c>
      <c r="C15" s="15"/>
      <c r="D15" s="15"/>
      <c r="E15" s="15"/>
      <c r="F15" s="15"/>
    </row>
    <row r="16" spans="1:6" x14ac:dyDescent="0.25">
      <c r="A16" t="s">
        <v>46</v>
      </c>
      <c r="B16" s="15">
        <v>803708654</v>
      </c>
      <c r="C16" s="15">
        <v>1227105637</v>
      </c>
      <c r="D16" s="15">
        <v>199516093</v>
      </c>
      <c r="E16" s="15">
        <v>587445660</v>
      </c>
      <c r="F16" s="15">
        <v>731481230</v>
      </c>
    </row>
    <row r="17" spans="1:6" x14ac:dyDescent="0.25">
      <c r="A17" t="s">
        <v>47</v>
      </c>
      <c r="B17" s="15">
        <v>-1553040145</v>
      </c>
      <c r="C17" s="15">
        <v>-2065689056</v>
      </c>
      <c r="D17" s="15">
        <v>-564754424</v>
      </c>
      <c r="E17" s="15">
        <v>-1493662595</v>
      </c>
      <c r="F17" s="15">
        <v>-2165699394</v>
      </c>
    </row>
    <row r="18" spans="1:6" x14ac:dyDescent="0.25">
      <c r="A18" s="3"/>
      <c r="B18" s="16">
        <f>SUM(B8:B17)</f>
        <v>-229790488</v>
      </c>
      <c r="C18" s="16">
        <f t="shared" ref="C18:F18" si="0">SUM(C8:C17)</f>
        <v>3281911866</v>
      </c>
      <c r="D18" s="16">
        <f t="shared" si="0"/>
        <v>1719726977</v>
      </c>
      <c r="E18" s="16">
        <f t="shared" si="0"/>
        <v>1738208648</v>
      </c>
      <c r="F18" s="16">
        <f t="shared" si="0"/>
        <v>5608117800</v>
      </c>
    </row>
    <row r="19" spans="1:6" x14ac:dyDescent="0.25">
      <c r="A19" s="3"/>
      <c r="B19" s="16"/>
      <c r="C19" s="16"/>
      <c r="D19" s="16"/>
      <c r="E19" s="16"/>
      <c r="F19" s="16"/>
    </row>
    <row r="20" spans="1:6" x14ac:dyDescent="0.25">
      <c r="A20" s="41" t="s">
        <v>48</v>
      </c>
      <c r="B20" s="14"/>
      <c r="C20" s="14"/>
      <c r="D20" s="14"/>
      <c r="E20" s="14"/>
      <c r="F20" s="14"/>
    </row>
    <row r="21" spans="1:6" x14ac:dyDescent="0.25">
      <c r="A21" t="s">
        <v>75</v>
      </c>
      <c r="B21" s="15"/>
      <c r="C21" s="15"/>
      <c r="D21" s="15"/>
      <c r="E21" s="35" t="s">
        <v>57</v>
      </c>
      <c r="F21" s="15"/>
    </row>
    <row r="22" spans="1:6" x14ac:dyDescent="0.25">
      <c r="A22" t="s">
        <v>76</v>
      </c>
      <c r="B22" s="15">
        <v>-7290000</v>
      </c>
      <c r="C22" s="15"/>
      <c r="D22" s="15"/>
      <c r="E22" s="35" t="s">
        <v>57</v>
      </c>
      <c r="F22" s="15"/>
    </row>
    <row r="23" spans="1:6" x14ac:dyDescent="0.25">
      <c r="A23" t="s">
        <v>86</v>
      </c>
      <c r="B23" s="15"/>
      <c r="C23" s="15">
        <v>-15553137244</v>
      </c>
      <c r="D23" s="15"/>
      <c r="E23" s="35" t="s">
        <v>57</v>
      </c>
      <c r="F23" s="15"/>
    </row>
    <row r="24" spans="1:6" x14ac:dyDescent="0.25">
      <c r="A24" t="s">
        <v>49</v>
      </c>
      <c r="B24" s="15">
        <v>-9579419774</v>
      </c>
      <c r="C24" s="15">
        <v>-3982343441</v>
      </c>
      <c r="D24" s="15">
        <v>-14280388654</v>
      </c>
      <c r="E24" s="15">
        <v>-23857763238</v>
      </c>
      <c r="F24" s="15">
        <v>-32513463276</v>
      </c>
    </row>
    <row r="25" spans="1:6" x14ac:dyDescent="0.25">
      <c r="A25" t="s">
        <v>50</v>
      </c>
      <c r="B25" s="15">
        <v>-2194596019</v>
      </c>
      <c r="C25" s="15"/>
      <c r="D25" s="15">
        <v>-670927523</v>
      </c>
      <c r="E25" s="15">
        <v>2165418722</v>
      </c>
      <c r="F25" s="15">
        <v>-5277355298</v>
      </c>
    </row>
    <row r="26" spans="1:6" x14ac:dyDescent="0.25">
      <c r="A26" t="s">
        <v>51</v>
      </c>
      <c r="B26" s="15"/>
      <c r="C26" s="15">
        <v>29740598042</v>
      </c>
      <c r="D26" s="15"/>
      <c r="E26" s="15">
        <v>-50000000</v>
      </c>
      <c r="F26" s="15"/>
    </row>
    <row r="27" spans="1:6" x14ac:dyDescent="0.25">
      <c r="A27" t="s">
        <v>52</v>
      </c>
      <c r="B27" s="15">
        <v>32864329546</v>
      </c>
      <c r="C27" s="15"/>
      <c r="D27" s="15">
        <v>-501991275</v>
      </c>
      <c r="E27" s="15">
        <v>32139543742</v>
      </c>
      <c r="F27" s="15">
        <v>17857826050</v>
      </c>
    </row>
    <row r="28" spans="1:6" x14ac:dyDescent="0.25">
      <c r="A28" t="s">
        <v>77</v>
      </c>
      <c r="B28" s="14"/>
      <c r="C28" s="15"/>
      <c r="D28" s="15"/>
      <c r="E28" s="15"/>
      <c r="F28" s="15"/>
    </row>
    <row r="29" spans="1:6" x14ac:dyDescent="0.25">
      <c r="A29" t="s">
        <v>78</v>
      </c>
      <c r="B29" s="15"/>
      <c r="C29" s="15"/>
      <c r="D29" s="15"/>
      <c r="E29" s="15"/>
      <c r="F29" s="15"/>
    </row>
    <row r="30" spans="1:6" x14ac:dyDescent="0.25">
      <c r="A30" t="s">
        <v>53</v>
      </c>
      <c r="B30" s="15">
        <v>7677741914</v>
      </c>
      <c r="C30" s="15">
        <v>3879605823</v>
      </c>
      <c r="D30" s="15">
        <v>1641820422</v>
      </c>
      <c r="E30" s="15">
        <v>-884188481</v>
      </c>
      <c r="F30" s="15">
        <v>1939158852</v>
      </c>
    </row>
    <row r="31" spans="1:6" x14ac:dyDescent="0.25">
      <c r="A31" s="3"/>
      <c r="B31" s="17">
        <f>SUM(B21:B30)</f>
        <v>28760765667</v>
      </c>
      <c r="C31" s="17">
        <f t="shared" ref="C31:F31" si="1">SUM(C21:C30)</f>
        <v>14084723180</v>
      </c>
      <c r="D31" s="17">
        <f t="shared" si="1"/>
        <v>-13811487030</v>
      </c>
      <c r="E31" s="17">
        <f t="shared" si="1"/>
        <v>9513010745</v>
      </c>
      <c r="F31" s="17">
        <f t="shared" si="1"/>
        <v>-17993833672</v>
      </c>
    </row>
    <row r="32" spans="1:6" x14ac:dyDescent="0.25">
      <c r="A32" s="3"/>
      <c r="B32" s="18">
        <f>SUM(B18,B31)</f>
        <v>28530975179</v>
      </c>
      <c r="C32" s="18">
        <f t="shared" ref="C32:F32" si="2">SUM(C18,C31)</f>
        <v>17366635046</v>
      </c>
      <c r="D32" s="18">
        <f t="shared" si="2"/>
        <v>-12091760053</v>
      </c>
      <c r="E32" s="18">
        <f t="shared" si="2"/>
        <v>11251219393</v>
      </c>
      <c r="F32" s="18">
        <f t="shared" si="2"/>
        <v>-12385715872</v>
      </c>
    </row>
    <row r="33" spans="1:6" x14ac:dyDescent="0.25">
      <c r="B33" s="14"/>
      <c r="C33" s="14"/>
      <c r="D33" s="14"/>
      <c r="E33" s="14"/>
      <c r="F33" s="14"/>
    </row>
    <row r="34" spans="1:6" x14ac:dyDescent="0.25">
      <c r="A34" s="42" t="s">
        <v>117</v>
      </c>
      <c r="B34" s="14"/>
      <c r="C34" s="14"/>
      <c r="D34" s="14"/>
      <c r="E34" s="14"/>
      <c r="F34" s="14"/>
    </row>
    <row r="35" spans="1:6" x14ac:dyDescent="0.25">
      <c r="A35" t="s">
        <v>54</v>
      </c>
      <c r="B35" s="15">
        <v>565631188571</v>
      </c>
      <c r="C35" s="15">
        <v>763868435296</v>
      </c>
      <c r="D35" s="15">
        <v>80315040667</v>
      </c>
      <c r="E35" s="15">
        <v>159858587762</v>
      </c>
      <c r="F35" s="15">
        <v>181275401194</v>
      </c>
    </row>
    <row r="36" spans="1:6" x14ac:dyDescent="0.25">
      <c r="A36" t="s">
        <v>55</v>
      </c>
      <c r="B36" s="15">
        <v>-554599454079</v>
      </c>
      <c r="C36" s="15">
        <v>-751009535773</v>
      </c>
      <c r="D36" s="15">
        <v>-83328559333</v>
      </c>
      <c r="E36" s="15">
        <v>-173890768817</v>
      </c>
      <c r="F36" s="15">
        <v>-188601148068</v>
      </c>
    </row>
    <row r="37" spans="1:6" x14ac:dyDescent="0.25">
      <c r="A37" t="s">
        <v>79</v>
      </c>
      <c r="B37" s="15">
        <v>-147082140</v>
      </c>
      <c r="C37" s="15">
        <v>-412449824</v>
      </c>
      <c r="D37" s="15">
        <v>-98779648</v>
      </c>
      <c r="E37" s="15">
        <v>-225180272</v>
      </c>
      <c r="F37" s="15">
        <v>-356302590</v>
      </c>
    </row>
    <row r="38" spans="1:6" x14ac:dyDescent="0.25">
      <c r="A38" t="s">
        <v>80</v>
      </c>
      <c r="B38" s="15"/>
      <c r="C38" s="15"/>
      <c r="D38" s="15"/>
      <c r="E38" s="15"/>
      <c r="F38" s="15">
        <v>-50000000</v>
      </c>
    </row>
    <row r="39" spans="1:6" x14ac:dyDescent="0.25">
      <c r="A39" t="s">
        <v>81</v>
      </c>
      <c r="B39" s="15">
        <v>74262</v>
      </c>
      <c r="C39" s="15">
        <v>74262</v>
      </c>
      <c r="D39" s="15"/>
      <c r="E39" s="15"/>
      <c r="F39" s="15"/>
    </row>
    <row r="40" spans="1:6" x14ac:dyDescent="0.25">
      <c r="A40" t="s">
        <v>82</v>
      </c>
      <c r="B40" s="15"/>
      <c r="C40" s="15"/>
      <c r="D40" s="15"/>
      <c r="E40" s="15"/>
      <c r="F40" s="15"/>
    </row>
    <row r="41" spans="1:6" x14ac:dyDescent="0.25">
      <c r="A41" s="3"/>
      <c r="B41" s="18">
        <f>SUM(B35:B40)</f>
        <v>10884726614</v>
      </c>
      <c r="C41" s="18">
        <f t="shared" ref="C41:F41" si="3">SUM(C35:C40)</f>
        <v>12446523961</v>
      </c>
      <c r="D41" s="18">
        <f>SUM(D35:D40)</f>
        <v>-3112298314</v>
      </c>
      <c r="E41" s="18">
        <f t="shared" si="3"/>
        <v>-14257361327</v>
      </c>
      <c r="F41" s="18">
        <f t="shared" si="3"/>
        <v>-7732049464</v>
      </c>
    </row>
    <row r="42" spans="1:6" x14ac:dyDescent="0.25">
      <c r="B42" s="14"/>
      <c r="C42" s="14"/>
      <c r="D42" s="14"/>
      <c r="E42" s="14"/>
      <c r="F42" s="14"/>
    </row>
    <row r="43" spans="1:6" x14ac:dyDescent="0.25">
      <c r="A43" s="42" t="s">
        <v>118</v>
      </c>
      <c r="B43" s="14"/>
      <c r="C43" s="14"/>
      <c r="D43" s="14"/>
      <c r="E43" s="14"/>
      <c r="F43" s="14"/>
    </row>
    <row r="44" spans="1:6" x14ac:dyDescent="0.25">
      <c r="A44" t="s">
        <v>83</v>
      </c>
      <c r="B44" s="15">
        <v>-261068513</v>
      </c>
      <c r="C44" s="15">
        <v>388350423</v>
      </c>
      <c r="D44" s="15">
        <v>5214266858</v>
      </c>
      <c r="E44" s="15">
        <v>3618282880</v>
      </c>
      <c r="F44" s="15"/>
    </row>
    <row r="45" spans="1:6" x14ac:dyDescent="0.25">
      <c r="A45" s="4" t="s">
        <v>94</v>
      </c>
      <c r="B45" s="15"/>
      <c r="C45" s="15"/>
      <c r="D45" s="15"/>
      <c r="E45" s="15"/>
      <c r="F45" s="15">
        <v>3000000000</v>
      </c>
    </row>
    <row r="46" spans="1:6" x14ac:dyDescent="0.25">
      <c r="A46" s="4" t="s">
        <v>95</v>
      </c>
      <c r="B46" s="15">
        <v>200000000</v>
      </c>
      <c r="C46" s="15">
        <v>200000000</v>
      </c>
      <c r="D46" s="15"/>
      <c r="E46" s="15"/>
      <c r="F46" s="15"/>
    </row>
    <row r="47" spans="1:6" x14ac:dyDescent="0.25">
      <c r="A47" t="s">
        <v>84</v>
      </c>
      <c r="B47" s="30">
        <v>1000000000</v>
      </c>
      <c r="C47" s="30">
        <v>1000000000</v>
      </c>
      <c r="D47" s="14"/>
      <c r="E47" s="14"/>
      <c r="F47" s="14">
        <v>3452965907</v>
      </c>
    </row>
    <row r="48" spans="1:6" x14ac:dyDescent="0.25">
      <c r="A48" t="s">
        <v>85</v>
      </c>
      <c r="B48" s="15"/>
      <c r="C48" s="15"/>
      <c r="D48" s="14"/>
      <c r="E48" s="30">
        <v>3000000000</v>
      </c>
      <c r="F48" s="15"/>
    </row>
    <row r="49" spans="1:6" x14ac:dyDescent="0.25">
      <c r="A49" t="s">
        <v>56</v>
      </c>
      <c r="B49" s="15"/>
      <c r="C49" s="15"/>
      <c r="D49" s="15"/>
      <c r="E49" s="15"/>
      <c r="F49" s="15"/>
    </row>
    <row r="50" spans="1:6" x14ac:dyDescent="0.25">
      <c r="A50" s="3"/>
      <c r="B50" s="18">
        <f t="shared" ref="B50:F50" si="4">SUM(B44:B49)</f>
        <v>938931487</v>
      </c>
      <c r="C50" s="18">
        <f t="shared" si="4"/>
        <v>1588350423</v>
      </c>
      <c r="D50" s="18">
        <f t="shared" si="4"/>
        <v>5214266858</v>
      </c>
      <c r="E50" s="18">
        <f t="shared" si="4"/>
        <v>6618282880</v>
      </c>
      <c r="F50" s="18">
        <f t="shared" si="4"/>
        <v>6452965907</v>
      </c>
    </row>
    <row r="51" spans="1:6" x14ac:dyDescent="0.25">
      <c r="A51" s="3"/>
      <c r="B51" s="16"/>
      <c r="C51" s="16"/>
      <c r="D51" s="16"/>
      <c r="E51" s="16"/>
      <c r="F51" s="16"/>
    </row>
    <row r="52" spans="1:6" x14ac:dyDescent="0.25">
      <c r="A52" s="42" t="s">
        <v>119</v>
      </c>
      <c r="B52" s="16">
        <f t="shared" ref="B52:E52" si="5">B32+B41+B50</f>
        <v>40354633280</v>
      </c>
      <c r="C52" s="16">
        <f t="shared" si="5"/>
        <v>31401509430</v>
      </c>
      <c r="D52" s="16">
        <f t="shared" si="5"/>
        <v>-9989791509</v>
      </c>
      <c r="E52" s="16">
        <f t="shared" si="5"/>
        <v>3612140946</v>
      </c>
      <c r="F52" s="16">
        <f>F32+F41+F50</f>
        <v>-13664799429</v>
      </c>
    </row>
    <row r="53" spans="1:6" x14ac:dyDescent="0.25">
      <c r="A53" s="43" t="s">
        <v>120</v>
      </c>
      <c r="B53" s="15" t="s">
        <v>57</v>
      </c>
      <c r="C53" s="15" t="s">
        <v>57</v>
      </c>
      <c r="D53" s="15" t="s">
        <v>57</v>
      </c>
      <c r="E53" s="15" t="s">
        <v>57</v>
      </c>
      <c r="F53" s="15"/>
    </row>
    <row r="54" spans="1:6" x14ac:dyDescent="0.25">
      <c r="A54" s="43" t="s">
        <v>121</v>
      </c>
      <c r="B54" s="15">
        <v>47354192218</v>
      </c>
      <c r="C54" s="15">
        <v>47337192218</v>
      </c>
      <c r="D54" s="15">
        <v>72242348229</v>
      </c>
      <c r="E54" s="15">
        <v>72257094655</v>
      </c>
      <c r="F54" s="15">
        <v>72242348229</v>
      </c>
    </row>
    <row r="55" spans="1:6" x14ac:dyDescent="0.25">
      <c r="A55" s="42" t="s">
        <v>122</v>
      </c>
      <c r="B55" s="18">
        <f>SUM(B52:B54)</f>
        <v>87708825498</v>
      </c>
      <c r="C55" s="18">
        <f>SUM(C52:C54)</f>
        <v>78738701648</v>
      </c>
      <c r="D55" s="18">
        <f t="shared" ref="D55" si="6">SUM(D52:D54)</f>
        <v>62252556720</v>
      </c>
      <c r="E55" s="18">
        <f>SUM(E52:E54)+1</f>
        <v>75869235602</v>
      </c>
      <c r="F55" s="18">
        <f>SUM(F52:F54)-1</f>
        <v>58577548799</v>
      </c>
    </row>
    <row r="56" spans="1:6" x14ac:dyDescent="0.25">
      <c r="A56" s="43" t="s">
        <v>123</v>
      </c>
      <c r="B56" s="32">
        <f>B41/'1'!B64</f>
        <v>39.431870232799</v>
      </c>
      <c r="C56" s="32">
        <f>C41/'1'!C64</f>
        <v>40.990691519785727</v>
      </c>
      <c r="D56" s="32">
        <f>D41/'1'!D64</f>
        <v>-10.249870606963691</v>
      </c>
      <c r="E56" s="32">
        <f>E41/'1'!E64</f>
        <v>-46.95440284150029</v>
      </c>
      <c r="F56" s="32">
        <f>F41/'1'!F64</f>
        <v>-20.535728045956521</v>
      </c>
    </row>
    <row r="57" spans="1:6" x14ac:dyDescent="0.25">
      <c r="A57" s="42" t="s">
        <v>124</v>
      </c>
      <c r="B57" s="18">
        <f>'1'!B50/10</f>
        <v>276038812</v>
      </c>
      <c r="C57" s="18">
        <f>'1'!C50/10</f>
        <v>303642693</v>
      </c>
      <c r="D57" s="18">
        <f>'1'!D50/10</f>
        <v>303642693</v>
      </c>
      <c r="E57" s="18">
        <f>'1'!E50/10</f>
        <v>303642693</v>
      </c>
      <c r="F57" s="18">
        <f>'1'!F50/10</f>
        <v>376516939</v>
      </c>
    </row>
    <row r="58" spans="1:6" x14ac:dyDescent="0.25">
      <c r="B58" s="14"/>
      <c r="C58" s="14"/>
      <c r="D58" s="14"/>
      <c r="E58" s="14"/>
      <c r="F58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P16" sqref="P16"/>
    </sheetView>
  </sheetViews>
  <sheetFormatPr defaultRowHeight="15" x14ac:dyDescent="0.25"/>
  <cols>
    <col min="1" max="1" width="34.5703125" bestFit="1" customWidth="1"/>
    <col min="2" max="2" width="10.28515625" bestFit="1" customWidth="1"/>
    <col min="3" max="3" width="10.5703125" bestFit="1" customWidth="1"/>
    <col min="4" max="4" width="11" bestFit="1" customWidth="1"/>
    <col min="5" max="5" width="10.28515625" bestFit="1" customWidth="1"/>
    <col min="6" max="6" width="10.5703125" bestFit="1" customWidth="1"/>
  </cols>
  <sheetData>
    <row r="1" spans="1:8" x14ac:dyDescent="0.25">
      <c r="A1" s="3" t="s">
        <v>65</v>
      </c>
    </row>
    <row r="2" spans="1:8" x14ac:dyDescent="0.25">
      <c r="A2" s="3" t="s">
        <v>87</v>
      </c>
    </row>
    <row r="3" spans="1:8" x14ac:dyDescent="0.25">
      <c r="A3" t="s">
        <v>96</v>
      </c>
      <c r="B3" s="1"/>
      <c r="C3" s="1"/>
      <c r="D3" s="1"/>
      <c r="E3" s="1"/>
      <c r="F3" s="1"/>
      <c r="G3" s="1"/>
      <c r="H3" s="2"/>
    </row>
    <row r="4" spans="1:8" x14ac:dyDescent="0.25">
      <c r="A4" s="1"/>
      <c r="B4" s="14" t="s">
        <v>92</v>
      </c>
      <c r="C4" s="14" t="s">
        <v>91</v>
      </c>
      <c r="D4" s="14" t="s">
        <v>93</v>
      </c>
      <c r="E4" s="14" t="s">
        <v>92</v>
      </c>
      <c r="F4" s="14" t="s">
        <v>91</v>
      </c>
      <c r="G4" s="1"/>
      <c r="H4" s="2"/>
    </row>
    <row r="5" spans="1:8" ht="15.75" x14ac:dyDescent="0.25">
      <c r="A5" s="1"/>
      <c r="B5" s="36">
        <v>42916</v>
      </c>
      <c r="C5" s="36">
        <v>43008</v>
      </c>
      <c r="D5" s="36">
        <v>43190</v>
      </c>
      <c r="E5" s="36">
        <v>43281</v>
      </c>
      <c r="F5" s="36">
        <v>43373</v>
      </c>
      <c r="G5" s="1"/>
      <c r="H5" s="2"/>
    </row>
    <row r="6" spans="1:8" x14ac:dyDescent="0.25">
      <c r="A6" t="s">
        <v>125</v>
      </c>
      <c r="B6" s="33">
        <f>'2'!B7/'2'!B8</f>
        <v>0.1872662545723999</v>
      </c>
      <c r="C6" s="33">
        <f>'2'!C7/'2'!C8</f>
        <v>0.20966424476020379</v>
      </c>
      <c r="D6" s="33">
        <f>'2'!D7/'2'!D8</f>
        <v>5.6800750689272331E-2</v>
      </c>
      <c r="E6" s="33">
        <f>'2'!E7/'2'!E8</f>
        <v>0.11321050131846297</v>
      </c>
      <c r="F6" s="33">
        <f>'2'!F7/'2'!F8</f>
        <v>0.10934366723022554</v>
      </c>
    </row>
    <row r="7" spans="1:8" x14ac:dyDescent="0.25">
      <c r="A7" t="s">
        <v>88</v>
      </c>
      <c r="B7" s="33">
        <f>'2'!B28/'2'!B14</f>
        <v>0.37339194780896173</v>
      </c>
      <c r="C7" s="33">
        <f>'2'!C28/'2'!C14</f>
        <v>0.42938603960965355</v>
      </c>
      <c r="D7" s="33">
        <f>'2'!D28/'2'!D14</f>
        <v>0.19349884769737824</v>
      </c>
      <c r="E7" s="33">
        <f>'2'!E28/'2'!E14</f>
        <v>0.2001847055941619</v>
      </c>
      <c r="F7" s="33">
        <f>'2'!F28/'2'!F14</f>
        <v>0.22377321792146199</v>
      </c>
    </row>
    <row r="8" spans="1:8" x14ac:dyDescent="0.25">
      <c r="A8" t="s">
        <v>89</v>
      </c>
      <c r="B8" s="33">
        <f>'2'!B41/'2'!B14</f>
        <v>3.6207523121564597E-2</v>
      </c>
      <c r="C8" s="33">
        <f>'2'!C41/'2'!C14</f>
        <v>2.9681558532681573E-2</v>
      </c>
      <c r="D8" s="33">
        <f>'2'!D41/'2'!D14</f>
        <v>3.6938182886196401E-2</v>
      </c>
      <c r="E8" s="33">
        <f>'2'!E41/'2'!E14</f>
        <v>2.8179557039126411E-2</v>
      </c>
      <c r="F8" s="33">
        <f>'2'!F41/'2'!F14</f>
        <v>2.5788186858018883E-2</v>
      </c>
    </row>
    <row r="9" spans="1:8" x14ac:dyDescent="0.25">
      <c r="A9" t="s">
        <v>126</v>
      </c>
      <c r="B9" s="33">
        <f>'2'!B41/'1'!B31</f>
        <v>5.3593903002697454E-4</v>
      </c>
      <c r="C9" s="33">
        <f>'2'!C41/'1'!C31</f>
        <v>7.2147474764659204E-4</v>
      </c>
      <c r="D9" s="33">
        <f>'2'!D41/'1'!D31</f>
        <v>2.0767150597480208E-4</v>
      </c>
      <c r="E9" s="33">
        <f>'2'!E41/'1'!E31</f>
        <v>3.1602857709257852E-4</v>
      </c>
      <c r="F9" s="33">
        <f>'2'!F41/'1'!F31</f>
        <v>4.5907890750902938E-4</v>
      </c>
    </row>
    <row r="10" spans="1:8" x14ac:dyDescent="0.25">
      <c r="A10" t="s">
        <v>127</v>
      </c>
      <c r="B10" s="33">
        <f>'2'!B41/'1'!B58</f>
        <v>1.5253137063198011E-2</v>
      </c>
      <c r="C10" s="33">
        <f>'2'!C41/'1'!C58</f>
        <v>2.0419422230621743E-2</v>
      </c>
      <c r="D10" s="33">
        <f>'2'!D41/'1'!D58</f>
        <v>6.0142838718293019E-3</v>
      </c>
      <c r="E10" s="33">
        <f>'2'!E41/'1'!E58</f>
        <v>7.9970909142820269E-3</v>
      </c>
      <c r="F10" s="33">
        <f>'2'!F41/'1'!F58</f>
        <v>1.1137752084600796E-2</v>
      </c>
    </row>
    <row r="11" spans="1:8" x14ac:dyDescent="0.25">
      <c r="A11" t="s">
        <v>90</v>
      </c>
      <c r="B11" s="34">
        <v>5.3400000000000003E-2</v>
      </c>
      <c r="C11" s="34">
        <v>0.1043</v>
      </c>
      <c r="D11" s="34">
        <v>8.4900000000000003E-2</v>
      </c>
      <c r="E11" s="34">
        <v>6.6900000000000001E-2</v>
      </c>
      <c r="F11" s="34">
        <v>6.5299999999999997E-2</v>
      </c>
    </row>
    <row r="12" spans="1:8" x14ac:dyDescent="0.25">
      <c r="A12" t="s">
        <v>128</v>
      </c>
      <c r="B12" s="34">
        <v>0.16750000000000001</v>
      </c>
      <c r="C12" s="34">
        <v>0.1215</v>
      </c>
      <c r="D12" s="34">
        <v>0.1643</v>
      </c>
      <c r="E12" s="34">
        <v>0.2064</v>
      </c>
      <c r="F12" s="34">
        <v>0.2341</v>
      </c>
    </row>
    <row r="13" spans="1:8" x14ac:dyDescent="0.25">
      <c r="A13" t="s">
        <v>129</v>
      </c>
      <c r="B13" s="34">
        <v>0.60370000000000001</v>
      </c>
      <c r="C13" s="34">
        <v>0.54400000000000004</v>
      </c>
      <c r="D13" s="34">
        <v>0.5615</v>
      </c>
      <c r="E13" s="34">
        <v>0.62749999999999995</v>
      </c>
      <c r="F13" s="34">
        <v>0.64690000000000003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</dc:creator>
  <cp:lastModifiedBy>Sunny</cp:lastModifiedBy>
  <dcterms:created xsi:type="dcterms:W3CDTF">2016-10-31T06:33:42Z</dcterms:created>
  <dcterms:modified xsi:type="dcterms:W3CDTF">2020-04-12T14:35:08Z</dcterms:modified>
</cp:coreProperties>
</file>