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480" yWindow="90" windowWidth="955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H48" i="3" l="1"/>
  <c r="H35" i="3"/>
  <c r="H27" i="3"/>
  <c r="H19" i="3"/>
  <c r="H46" i="2"/>
  <c r="H45" i="2" s="1"/>
  <c r="H44" i="2"/>
  <c r="H39" i="2"/>
  <c r="H38" i="2"/>
  <c r="H32" i="2"/>
  <c r="H31" i="2"/>
  <c r="I31" i="2"/>
  <c r="J31" i="2"/>
  <c r="K31" i="2"/>
  <c r="H16" i="2"/>
  <c r="H15" i="2"/>
  <c r="H8" i="2"/>
  <c r="H58" i="1"/>
  <c r="H51" i="1"/>
  <c r="H54" i="1" s="1"/>
  <c r="H39" i="1"/>
  <c r="H41" i="1" s="1"/>
  <c r="H23" i="1"/>
  <c r="H19" i="1"/>
  <c r="H14" i="1"/>
  <c r="H10" i="1"/>
  <c r="H28" i="3" l="1"/>
  <c r="H47" i="3" s="1"/>
  <c r="H57" i="1"/>
  <c r="H55" i="1"/>
  <c r="H27" i="1"/>
  <c r="G27" i="1"/>
  <c r="G23" i="1"/>
  <c r="G19" i="1"/>
  <c r="G48" i="3"/>
  <c r="G35" i="3"/>
  <c r="G27" i="3"/>
  <c r="G19" i="3"/>
  <c r="G46" i="2"/>
  <c r="G38" i="2"/>
  <c r="G31" i="2"/>
  <c r="G15" i="2"/>
  <c r="G8" i="2"/>
  <c r="G51" i="1"/>
  <c r="G39" i="1"/>
  <c r="G41" i="1" s="1"/>
  <c r="G14" i="1"/>
  <c r="G10" i="1"/>
  <c r="G28" i="3" l="1"/>
  <c r="G47" i="3" s="1"/>
  <c r="G16" i="2"/>
  <c r="G32" i="2" s="1"/>
  <c r="G39" i="2" s="1"/>
  <c r="G44" i="2" s="1"/>
  <c r="G45" i="2" s="1"/>
  <c r="G54" i="1"/>
  <c r="G55" i="1" s="1"/>
  <c r="F48" i="3"/>
  <c r="F47" i="3" s="1"/>
  <c r="F46" i="3"/>
  <c r="F42" i="3"/>
  <c r="F43" i="3" s="1"/>
  <c r="G42" i="3"/>
  <c r="H42" i="3"/>
  <c r="H43" i="3" s="1"/>
  <c r="H46" i="3" s="1"/>
  <c r="F35" i="3"/>
  <c r="E35" i="3"/>
  <c r="E19" i="3"/>
  <c r="F19" i="3"/>
  <c r="F28" i="3" s="1"/>
  <c r="F27" i="3"/>
  <c r="F46" i="2"/>
  <c r="F38" i="2"/>
  <c r="F31" i="2"/>
  <c r="F15" i="2"/>
  <c r="F8" i="2"/>
  <c r="F58" i="1"/>
  <c r="G58" i="1"/>
  <c r="G57" i="1" s="1"/>
  <c r="F51" i="1"/>
  <c r="F54" i="1" s="1"/>
  <c r="E51" i="1"/>
  <c r="F39" i="1"/>
  <c r="F41" i="1" s="1"/>
  <c r="F23" i="1"/>
  <c r="F19" i="1"/>
  <c r="F14" i="1"/>
  <c r="F10" i="1"/>
  <c r="G43" i="3" l="1"/>
  <c r="G46" i="3" s="1"/>
  <c r="F16" i="2"/>
  <c r="F32" i="2" s="1"/>
  <c r="F39" i="2" s="1"/>
  <c r="F44" i="2" s="1"/>
  <c r="F45" i="2" s="1"/>
  <c r="F57" i="1"/>
  <c r="F55" i="1"/>
  <c r="F27" i="1"/>
  <c r="D46" i="2"/>
  <c r="E46" i="2"/>
  <c r="C48" i="3"/>
  <c r="D48" i="3"/>
  <c r="E48" i="3"/>
  <c r="B48" i="3"/>
  <c r="C46" i="2"/>
  <c r="B46" i="2"/>
  <c r="C58" i="1"/>
  <c r="D58" i="1"/>
  <c r="E58" i="1"/>
  <c r="B58" i="1"/>
  <c r="E31" i="2" l="1"/>
  <c r="B10" i="1"/>
  <c r="E54" i="1" l="1"/>
  <c r="E57" i="1"/>
  <c r="B8" i="2"/>
  <c r="B6" i="4" s="1"/>
  <c r="C8" i="2"/>
  <c r="C6" i="4" s="1"/>
  <c r="D6" i="4"/>
  <c r="D8" i="2"/>
  <c r="E6" i="4" s="1"/>
  <c r="E8" i="2"/>
  <c r="F6" i="4" s="1"/>
  <c r="E42" i="3" l="1"/>
  <c r="E27" i="3"/>
  <c r="E38" i="2"/>
  <c r="E15" i="2"/>
  <c r="E39" i="1"/>
  <c r="E41" i="1" s="1"/>
  <c r="E55" i="1" s="1"/>
  <c r="E23" i="1"/>
  <c r="E19" i="1"/>
  <c r="E14" i="1"/>
  <c r="E10" i="1"/>
  <c r="E28" i="3" l="1"/>
  <c r="E16" i="2"/>
  <c r="E32" i="2" s="1"/>
  <c r="E27" i="1"/>
  <c r="C42" i="3"/>
  <c r="B42" i="3"/>
  <c r="D35" i="3"/>
  <c r="C35" i="3"/>
  <c r="B35" i="3"/>
  <c r="D27" i="3"/>
  <c r="C27" i="3"/>
  <c r="B27" i="3"/>
  <c r="D19" i="3"/>
  <c r="C19" i="3"/>
  <c r="B19" i="3"/>
  <c r="C43" i="2"/>
  <c r="B43" i="2"/>
  <c r="D38" i="2"/>
  <c r="C38" i="2"/>
  <c r="B38" i="2"/>
  <c r="D31" i="2"/>
  <c r="C31" i="2"/>
  <c r="B31" i="2"/>
  <c r="D15" i="2"/>
  <c r="D16" i="2" s="1"/>
  <c r="C15" i="2"/>
  <c r="C16" i="2" s="1"/>
  <c r="B15" i="2"/>
  <c r="B16" i="2" s="1"/>
  <c r="E43" i="3" l="1"/>
  <c r="E46" i="3" s="1"/>
  <c r="E47" i="3"/>
  <c r="C28" i="3"/>
  <c r="B32" i="2"/>
  <c r="B39" i="2" s="1"/>
  <c r="B44" i="2" s="1"/>
  <c r="B45" i="2" s="1"/>
  <c r="C32" i="2"/>
  <c r="C39" i="2" s="1"/>
  <c r="C44" i="2" s="1"/>
  <c r="C45" i="2" s="1"/>
  <c r="D28" i="3"/>
  <c r="B28" i="3"/>
  <c r="D32" i="2"/>
  <c r="E7" i="4" s="1"/>
  <c r="E39" i="2"/>
  <c r="E44" i="2" s="1"/>
  <c r="E45" i="2" s="1"/>
  <c r="F7" i="4"/>
  <c r="D7" i="4"/>
  <c r="C14" i="1"/>
  <c r="D43" i="3" l="1"/>
  <c r="D46" i="3" s="1"/>
  <c r="D47" i="3"/>
  <c r="B43" i="3"/>
  <c r="B46" i="3" s="1"/>
  <c r="B47" i="3"/>
  <c r="C43" i="3"/>
  <c r="C46" i="3" s="1"/>
  <c r="C47" i="3"/>
  <c r="B7" i="4"/>
  <c r="C7" i="4"/>
  <c r="D39" i="2"/>
  <c r="F10" i="4"/>
  <c r="F8" i="4"/>
  <c r="F9" i="4"/>
  <c r="D8" i="4"/>
  <c r="C8" i="4"/>
  <c r="B8" i="4"/>
  <c r="B51" i="1"/>
  <c r="C51" i="1"/>
  <c r="D51" i="1"/>
  <c r="B39" i="1"/>
  <c r="B41" i="1" s="1"/>
  <c r="C39" i="1"/>
  <c r="C41" i="1" s="1"/>
  <c r="D39" i="1"/>
  <c r="D41" i="1" s="1"/>
  <c r="B23" i="1"/>
  <c r="C23" i="1"/>
  <c r="D23" i="1"/>
  <c r="B19" i="1"/>
  <c r="C19" i="1"/>
  <c r="D19" i="1"/>
  <c r="B14" i="1"/>
  <c r="D14" i="1"/>
  <c r="C10" i="1"/>
  <c r="D10" i="1"/>
  <c r="D54" i="1" l="1"/>
  <c r="D55" i="1" s="1"/>
  <c r="D57" i="1"/>
  <c r="B54" i="1"/>
  <c r="B55" i="1" s="1"/>
  <c r="B57" i="1"/>
  <c r="C54" i="1"/>
  <c r="C57" i="1"/>
  <c r="D44" i="2"/>
  <c r="D10" i="4"/>
  <c r="B10" i="4"/>
  <c r="C10" i="4"/>
  <c r="C27" i="1"/>
  <c r="D9" i="4"/>
  <c r="D27" i="1"/>
  <c r="C55" i="1"/>
  <c r="B27" i="1"/>
  <c r="E8" i="4" l="1"/>
  <c r="D45" i="2"/>
  <c r="E10" i="4"/>
  <c r="C9" i="4"/>
  <c r="E9" i="4"/>
  <c r="B9" i="4"/>
</calcChain>
</file>

<file path=xl/sharedStrings.xml><?xml version="1.0" encoding="utf-8"?>
<sst xmlns="http://schemas.openxmlformats.org/spreadsheetml/2006/main" count="151" uniqueCount="122">
  <si>
    <t>The City Bank Limited</t>
  </si>
  <si>
    <t>In hand(including foreign curencies)</t>
  </si>
  <si>
    <t>Balance with bangladesh Bank &amp; its agent banks</t>
  </si>
  <si>
    <t>In Bangladesh</t>
  </si>
  <si>
    <t>Outside Bangaldesh</t>
  </si>
  <si>
    <t>Governments</t>
  </si>
  <si>
    <t>Others</t>
  </si>
  <si>
    <t>Loans &amp; advences /investments</t>
  </si>
  <si>
    <t>Loans,cash credits ,overdradts etc</t>
  </si>
  <si>
    <t>Bills purchased &amp; discounted</t>
  </si>
  <si>
    <t>Other Assets</t>
  </si>
  <si>
    <t>Tier-ll subordinated bond</t>
  </si>
  <si>
    <t>Bills payable</t>
  </si>
  <si>
    <t>Saving bak depsoits</t>
  </si>
  <si>
    <t>Bearer certiifcate of deposit</t>
  </si>
  <si>
    <t>paid up capital</t>
  </si>
  <si>
    <t>Statutory reserve</t>
  </si>
  <si>
    <t>Share premium</t>
  </si>
  <si>
    <t>Other reserve</t>
  </si>
  <si>
    <t>Surplus in profit and loss account</t>
  </si>
  <si>
    <t>Interst income/profit on investments</t>
  </si>
  <si>
    <t>Interest paid /profit shared on deposit &amp; borrowing etc</t>
  </si>
  <si>
    <t>investment income</t>
  </si>
  <si>
    <t>Commission ,exchange &amp; brokerage</t>
  </si>
  <si>
    <t>other operating income</t>
  </si>
  <si>
    <t>Salaries and allownaces</t>
  </si>
  <si>
    <t>Rent,taxes,insurance ,electricity  etc</t>
  </si>
  <si>
    <t>Legal expenses</t>
  </si>
  <si>
    <t>Postage ,stamp ,telecommiunication etc</t>
  </si>
  <si>
    <t>Stationery ,printing ,advertising etc</t>
  </si>
  <si>
    <t>Chief Executive's salry &amp; fees</t>
  </si>
  <si>
    <t>Director's fees</t>
  </si>
  <si>
    <t>Auditor's fees</t>
  </si>
  <si>
    <t>Porvision for laons &amp; advances /investments</t>
  </si>
  <si>
    <t>Provisin for off-balance sheet exposures</t>
  </si>
  <si>
    <t>Other provision</t>
  </si>
  <si>
    <t>Current tax expenses</t>
  </si>
  <si>
    <t>deferred tax income/Expenses</t>
  </si>
  <si>
    <t>Interst receipts /investment income receipts in cash</t>
  </si>
  <si>
    <t>Interst paymetnts/profit paid on deposit</t>
  </si>
  <si>
    <t>Dividend receipts</t>
  </si>
  <si>
    <t>Fees &amp; commission receipts in cash</t>
  </si>
  <si>
    <t>Recoveries fo loans previously written off</t>
  </si>
  <si>
    <t xml:space="preserve">Cash payments to employees </t>
  </si>
  <si>
    <t>Cash payments to supplies</t>
  </si>
  <si>
    <t>Incoem taxes paid</t>
  </si>
  <si>
    <t>Receipts from other operating activites</t>
  </si>
  <si>
    <t>Payments for other operaitng actiivites</t>
  </si>
  <si>
    <t>Loans and advances to customers</t>
  </si>
  <si>
    <t>Other assests</t>
  </si>
  <si>
    <t>Deposits from other baks /borrowings</t>
  </si>
  <si>
    <t>Deposits from customers</t>
  </si>
  <si>
    <t>Other Liabilities</t>
  </si>
  <si>
    <t>Proceeds form sale of securiiites</t>
  </si>
  <si>
    <t>Payment for purchase of secuiriites</t>
  </si>
  <si>
    <t>Purchase /slae of property ,plant &amp; equipment</t>
  </si>
  <si>
    <t>Dividend paid</t>
  </si>
  <si>
    <t>Current deposits &amp; other accounts</t>
  </si>
  <si>
    <t>Fixed deposit</t>
  </si>
  <si>
    <t>Other expenses</t>
  </si>
  <si>
    <t>Charges on loan losses</t>
  </si>
  <si>
    <t>Issuance of tire -II subordinated bond</t>
  </si>
  <si>
    <t>Dividend equialization reserve</t>
  </si>
  <si>
    <t>Redemeeded of tire-11 subordinated bond-1</t>
  </si>
  <si>
    <t>Receipts for issue of ordinary dahres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</si>
  <si>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</si>
  <si>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</si>
  <si>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</si>
  <si>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</si>
  <si>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</si>
  <si>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</si>
  <si>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</si>
  <si>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Share money deposit</t>
  </si>
  <si>
    <t>Depreciation and repair of Bank's assets</t>
  </si>
  <si>
    <t>Provision for diminution in value of investments</t>
  </si>
  <si>
    <t>As at Quarter end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</si>
  <si>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</si>
  <si>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</si>
  <si>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</si>
  <si>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</si>
  <si>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</si>
  <si>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</si>
  <si>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</si>
  <si>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</si>
  <si>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</si>
  <si>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</si>
  <si>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Fixed Assets including Premises, Furniture and Fixtures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</si>
  <si>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</si>
  <si>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</si>
  <si>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</si>
  <si>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</si>
  <si>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</si>
  <si>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</si>
  <si>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</si>
  <si>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</si>
  <si>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</si>
  <si>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</si>
  <si>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</si>
  <si>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</si>
  <si>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</si>
  <si>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</si>
  <si>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</si>
  <si>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</si>
  <si>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</si>
  <si>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</si>
  <si>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</si>
  <si>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</si>
  <si>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</si>
  <si>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</si>
  <si>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</si>
  <si>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</si>
  <si>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</si>
  <si>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</si>
  <si>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</si>
  <si>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</si>
  <si>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</si>
  <si>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</si>
  <si>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</si>
  <si>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Balance Sheet</t>
  </si>
  <si>
    <t>Income Statement</t>
  </si>
  <si>
    <t>Cash Flow Statement</t>
  </si>
  <si>
    <t>Investment in subsidiaries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</si>
</sst>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Font="1"/>
    <xf numFmtId="1" fontId="1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0" fontId="0" fillId="0" borderId="0" xfId="2" applyNumberFormat="1" applyFon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1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/>
    <xf numFmtId="2" fontId="0" fillId="0" borderId="0" xfId="0" applyNumberFormat="1"/>
    <xf numFmtId="43" fontId="0" fillId="0" borderId="0" xfId="1" applyNumberFormat="1" applyFont="1"/>
    <xf numFmtId="0" fontId="1" fillId="0" borderId="2" xfId="0" applyFont="1" applyBorder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workbookViewId="0">
      <pane xSplit="1" topLeftCell="G1" activePane="topRight" state="frozen"/>
      <selection pane="topRight" activeCell="H52" sqref="H52"/>
    </sheetView>
  </sheetViews>
  <sheetFormatPr defaultRowHeight="15" x14ac:dyDescent="0.25"/>
  <cols>
    <col min="1" max="1" width="46.42578125" customWidth="1"/>
    <col min="2" max="2" width="17" customWidth="1"/>
    <col min="3" max="3" width="16" customWidth="1"/>
    <col min="4" max="4" width="16.28515625" bestFit="1" customWidth="1"/>
    <col min="5" max="5" width="19" bestFit="1" customWidth="1"/>
    <col min="6" max="6" width="16.7109375" customWidth="1"/>
    <col min="7" max="7" width="16.28515625" customWidth="1"/>
    <col min="8" max="8" width="16.28515625" bestFit="1" customWidth="1"/>
  </cols>
  <sheetData>
    <row r="1" spans="1:8" x14ac:dyDescent="0.25">
      <c r="A1" s="2" t="s">
        <v>0</v>
      </c>
      <c r="B1" s="14"/>
      <c r="C1" s="14"/>
      <c r="D1" s="14"/>
      <c r="E1" s="14"/>
      <c r="F1" s="14"/>
    </row>
    <row r="2" spans="1:8" x14ac:dyDescent="0.25">
      <c r="A2" s="2" t="s">
        <v>118</v>
      </c>
      <c r="B2" s="14"/>
      <c r="C2" s="14"/>
      <c r="D2" s="14"/>
      <c r="E2" s="14"/>
      <c r="F2" s="14"/>
    </row>
    <row r="3" spans="1:8" x14ac:dyDescent="0.25">
      <c r="A3" t="s">
        <v>75</v>
      </c>
      <c r="B3" s="14"/>
      <c r="C3" s="14"/>
      <c r="D3" s="14"/>
      <c r="E3" s="14"/>
      <c r="F3" s="14"/>
    </row>
    <row r="4" spans="1:8" x14ac:dyDescent="0.25">
      <c r="A4" s="14"/>
      <c r="B4" s="12" t="s">
        <v>70</v>
      </c>
      <c r="C4" s="12" t="s">
        <v>69</v>
      </c>
      <c r="D4" s="12" t="s">
        <v>70</v>
      </c>
      <c r="E4" s="12" t="s">
        <v>69</v>
      </c>
      <c r="F4" s="23" t="s">
        <v>71</v>
      </c>
      <c r="G4" s="25" t="s">
        <v>70</v>
      </c>
      <c r="H4" s="25" t="s">
        <v>69</v>
      </c>
    </row>
    <row r="5" spans="1:8" ht="15.75" x14ac:dyDescent="0.25">
      <c r="A5" s="14"/>
      <c r="B5" s="15">
        <v>42916</v>
      </c>
      <c r="C5" s="15">
        <v>43008</v>
      </c>
      <c r="D5" s="15">
        <v>43281</v>
      </c>
      <c r="E5" s="15">
        <v>43373</v>
      </c>
      <c r="F5" s="24">
        <v>43555</v>
      </c>
      <c r="G5" s="26">
        <v>43646</v>
      </c>
      <c r="H5" s="26">
        <v>43738</v>
      </c>
    </row>
    <row r="6" spans="1:8" x14ac:dyDescent="0.25">
      <c r="A6" s="16" t="s">
        <v>81</v>
      </c>
    </row>
    <row r="7" spans="1:8" x14ac:dyDescent="0.25">
      <c r="A7" s="17" t="s">
        <v>82</v>
      </c>
    </row>
    <row r="8" spans="1:8" x14ac:dyDescent="0.25">
      <c r="A8" t="s">
        <v>1</v>
      </c>
      <c r="B8">
        <v>5692314589</v>
      </c>
      <c r="C8" s="4">
        <v>4299729898</v>
      </c>
      <c r="D8" s="4">
        <v>4780285965</v>
      </c>
      <c r="E8" s="4">
        <v>5237339211</v>
      </c>
      <c r="F8" s="13">
        <v>5947601983</v>
      </c>
      <c r="G8" s="13">
        <v>6193990786</v>
      </c>
      <c r="H8" s="13">
        <v>6127222606</v>
      </c>
    </row>
    <row r="9" spans="1:8" x14ac:dyDescent="0.25">
      <c r="A9" t="s">
        <v>2</v>
      </c>
      <c r="B9" s="4">
        <v>18283979593</v>
      </c>
      <c r="C9" s="4">
        <v>16425695685</v>
      </c>
      <c r="D9" s="4">
        <v>14369275082</v>
      </c>
      <c r="E9" s="4">
        <v>11634351851</v>
      </c>
      <c r="F9" s="13">
        <v>15980696340</v>
      </c>
      <c r="G9" s="13">
        <v>14247347172</v>
      </c>
      <c r="H9" s="13">
        <v>13570066387</v>
      </c>
    </row>
    <row r="10" spans="1:8" x14ac:dyDescent="0.25">
      <c r="B10" s="5">
        <f>SUM(B8:B9)</f>
        <v>23976294182</v>
      </c>
      <c r="C10" s="5">
        <f t="shared" ref="C10:H10" si="0">SUM(C8:C9)</f>
        <v>20725425583</v>
      </c>
      <c r="D10" s="5">
        <f t="shared" si="0"/>
        <v>19149561047</v>
      </c>
      <c r="E10" s="5">
        <f t="shared" si="0"/>
        <v>16871691062</v>
      </c>
      <c r="F10" s="5">
        <f t="shared" si="0"/>
        <v>21928298323</v>
      </c>
      <c r="G10" s="5">
        <f t="shared" si="0"/>
        <v>20441337958</v>
      </c>
      <c r="H10" s="5">
        <f t="shared" si="0"/>
        <v>19697288993</v>
      </c>
    </row>
    <row r="11" spans="1:8" x14ac:dyDescent="0.25">
      <c r="A11" s="18" t="s">
        <v>83</v>
      </c>
      <c r="B11" s="4"/>
      <c r="C11" s="4"/>
      <c r="D11" s="4"/>
    </row>
    <row r="12" spans="1:8" x14ac:dyDescent="0.25">
      <c r="A12" t="s">
        <v>3</v>
      </c>
      <c r="B12" s="4">
        <v>8088170231</v>
      </c>
      <c r="C12" s="4">
        <v>8918894949</v>
      </c>
      <c r="D12" s="4">
        <v>27542518606</v>
      </c>
      <c r="E12" s="4">
        <v>32655572965</v>
      </c>
      <c r="F12" s="13">
        <v>19171328313</v>
      </c>
      <c r="G12" s="13">
        <v>20843430027</v>
      </c>
      <c r="H12" s="13">
        <v>17717149100</v>
      </c>
    </row>
    <row r="13" spans="1:8" x14ac:dyDescent="0.25">
      <c r="A13" t="s">
        <v>4</v>
      </c>
      <c r="B13" s="4">
        <v>1247876054</v>
      </c>
      <c r="C13" s="4">
        <v>538800454</v>
      </c>
      <c r="D13" s="4">
        <v>1493779356</v>
      </c>
      <c r="E13" s="4">
        <v>664328293</v>
      </c>
      <c r="F13" s="13">
        <v>867027682</v>
      </c>
      <c r="G13" s="13">
        <v>700175398</v>
      </c>
      <c r="H13" s="13">
        <v>1279208291</v>
      </c>
    </row>
    <row r="14" spans="1:8" x14ac:dyDescent="0.25">
      <c r="B14" s="5">
        <f t="shared" ref="B14:H14" si="1">SUM(B12:B13)</f>
        <v>9336046285</v>
      </c>
      <c r="C14" s="5">
        <f t="shared" si="1"/>
        <v>9457695403</v>
      </c>
      <c r="D14" s="5">
        <f t="shared" si="1"/>
        <v>29036297962</v>
      </c>
      <c r="E14" s="5">
        <f t="shared" si="1"/>
        <v>33319901258</v>
      </c>
      <c r="F14" s="5">
        <f t="shared" si="1"/>
        <v>20038355995</v>
      </c>
      <c r="G14" s="5">
        <f t="shared" si="1"/>
        <v>21543605425</v>
      </c>
      <c r="H14" s="5">
        <f t="shared" si="1"/>
        <v>18996357391</v>
      </c>
    </row>
    <row r="15" spans="1:8" x14ac:dyDescent="0.25">
      <c r="A15" s="18" t="s">
        <v>84</v>
      </c>
      <c r="B15" s="4">
        <v>89379167</v>
      </c>
      <c r="C15" s="4">
        <v>89379167</v>
      </c>
      <c r="D15" s="4">
        <v>89379167</v>
      </c>
      <c r="E15" s="4">
        <v>89379167</v>
      </c>
      <c r="F15" s="13">
        <v>89379167</v>
      </c>
      <c r="G15" s="13">
        <v>89379167</v>
      </c>
      <c r="H15" s="13">
        <v>89379167</v>
      </c>
    </row>
    <row r="16" spans="1:8" x14ac:dyDescent="0.25">
      <c r="A16" s="18" t="s">
        <v>85</v>
      </c>
      <c r="B16" s="4"/>
      <c r="C16" s="4"/>
      <c r="D16" s="4"/>
    </row>
    <row r="17" spans="1:8" x14ac:dyDescent="0.25">
      <c r="A17" t="s">
        <v>5</v>
      </c>
      <c r="B17" s="4">
        <v>22627916707</v>
      </c>
      <c r="C17" s="4">
        <v>20158751069</v>
      </c>
      <c r="D17" s="4">
        <v>23298293237</v>
      </c>
      <c r="E17" s="4">
        <v>25654854912</v>
      </c>
      <c r="F17" s="13">
        <v>19122198946</v>
      </c>
      <c r="G17" s="13">
        <v>24481973242</v>
      </c>
      <c r="H17" s="13">
        <v>29448623515</v>
      </c>
    </row>
    <row r="18" spans="1:8" x14ac:dyDescent="0.25">
      <c r="A18" t="s">
        <v>6</v>
      </c>
      <c r="B18" s="4">
        <v>8852273788</v>
      </c>
      <c r="C18" s="4">
        <v>10065640352</v>
      </c>
      <c r="D18" s="4">
        <v>7983843652</v>
      </c>
      <c r="E18" s="4">
        <v>7473347722</v>
      </c>
      <c r="F18" s="13">
        <v>9530611404</v>
      </c>
      <c r="G18" s="4">
        <v>8842305103</v>
      </c>
      <c r="H18" s="13">
        <v>8086153810</v>
      </c>
    </row>
    <row r="19" spans="1:8" x14ac:dyDescent="0.25">
      <c r="B19" s="5">
        <f t="shared" ref="B19:F19" si="2">SUM(B17:B18)</f>
        <v>31480190495</v>
      </c>
      <c r="C19" s="5">
        <f t="shared" si="2"/>
        <v>30224391421</v>
      </c>
      <c r="D19" s="5">
        <f t="shared" si="2"/>
        <v>31282136889</v>
      </c>
      <c r="E19" s="5">
        <f t="shared" si="2"/>
        <v>33128202634</v>
      </c>
      <c r="F19" s="5">
        <f t="shared" si="2"/>
        <v>28652810350</v>
      </c>
      <c r="G19" s="5">
        <f>SUM(G17:G18)</f>
        <v>33324278345</v>
      </c>
      <c r="H19" s="5">
        <f>SUM(H17:H18)</f>
        <v>37534777325</v>
      </c>
    </row>
    <row r="20" spans="1:8" x14ac:dyDescent="0.25">
      <c r="A20" s="2" t="s">
        <v>7</v>
      </c>
      <c r="B20" s="4"/>
      <c r="C20" s="4"/>
      <c r="D20" s="4"/>
    </row>
    <row r="21" spans="1:8" x14ac:dyDescent="0.25">
      <c r="A21" t="s">
        <v>8</v>
      </c>
      <c r="B21" s="4">
        <v>177612831973</v>
      </c>
      <c r="C21" s="4">
        <v>186509632514</v>
      </c>
      <c r="D21" s="4">
        <v>220444881346</v>
      </c>
      <c r="E21" s="4">
        <v>229778172480</v>
      </c>
      <c r="F21" s="13">
        <v>250805741993</v>
      </c>
      <c r="G21" s="13">
        <v>255832998890</v>
      </c>
      <c r="H21" s="13">
        <v>254458865251</v>
      </c>
    </row>
    <row r="22" spans="1:8" x14ac:dyDescent="0.25">
      <c r="A22" t="s">
        <v>9</v>
      </c>
      <c r="B22" s="4">
        <v>9200617833</v>
      </c>
      <c r="C22" s="4">
        <v>7994754900</v>
      </c>
      <c r="D22" s="4">
        <v>2673358108</v>
      </c>
      <c r="E22" s="4">
        <v>2694890528</v>
      </c>
      <c r="F22" s="13">
        <v>3016338365</v>
      </c>
      <c r="G22" s="13">
        <v>3002663984</v>
      </c>
      <c r="H22" s="13">
        <v>2598921214</v>
      </c>
    </row>
    <row r="23" spans="1:8" x14ac:dyDescent="0.25">
      <c r="B23" s="5">
        <f t="shared" ref="B23:F23" si="3">SUM(B21:B22)</f>
        <v>186813449806</v>
      </c>
      <c r="C23" s="5">
        <f t="shared" si="3"/>
        <v>194504387414</v>
      </c>
      <c r="D23" s="5">
        <f t="shared" si="3"/>
        <v>223118239454</v>
      </c>
      <c r="E23" s="5">
        <f t="shared" si="3"/>
        <v>232473063008</v>
      </c>
      <c r="F23" s="5">
        <f t="shared" si="3"/>
        <v>253822080358</v>
      </c>
      <c r="G23" s="5">
        <f>SUM(G21:G22)</f>
        <v>258835662874</v>
      </c>
      <c r="H23" s="5">
        <f>SUM(H21:H22)</f>
        <v>257057786465</v>
      </c>
    </row>
    <row r="24" spans="1:8" x14ac:dyDescent="0.25">
      <c r="A24" s="17" t="s">
        <v>86</v>
      </c>
      <c r="B24" s="4">
        <v>8233892327</v>
      </c>
      <c r="C24" s="4">
        <v>8262784148</v>
      </c>
      <c r="D24" s="4">
        <v>3884022297</v>
      </c>
      <c r="E24" s="4">
        <v>3905288674</v>
      </c>
      <c r="F24" s="13">
        <v>3988780461</v>
      </c>
      <c r="G24" s="13">
        <v>4033873972</v>
      </c>
      <c r="H24" s="13">
        <v>4019058288</v>
      </c>
    </row>
    <row r="25" spans="1:8" x14ac:dyDescent="0.25">
      <c r="A25" s="17" t="s">
        <v>10</v>
      </c>
      <c r="B25" s="4">
        <v>7668466190</v>
      </c>
      <c r="C25" s="4">
        <v>7513806446</v>
      </c>
      <c r="D25" s="4">
        <v>7041639789</v>
      </c>
      <c r="E25" s="4">
        <v>8234817649</v>
      </c>
      <c r="F25" s="13">
        <v>8201998271</v>
      </c>
      <c r="G25" s="13">
        <v>10455316972</v>
      </c>
      <c r="H25" s="13">
        <v>10641416131</v>
      </c>
    </row>
    <row r="26" spans="1:8" x14ac:dyDescent="0.25">
      <c r="A26" s="17" t="s">
        <v>87</v>
      </c>
      <c r="B26" s="4">
        <v>747151631</v>
      </c>
      <c r="C26" s="4">
        <v>746523619</v>
      </c>
      <c r="D26" s="4">
        <v>906326034</v>
      </c>
      <c r="E26" s="4">
        <v>901506454</v>
      </c>
      <c r="F26" s="13">
        <v>1029686858</v>
      </c>
      <c r="G26" s="13">
        <v>1079877476</v>
      </c>
      <c r="H26" s="13">
        <v>1080482478</v>
      </c>
    </row>
    <row r="27" spans="1:8" x14ac:dyDescent="0.25">
      <c r="A27" s="2"/>
      <c r="B27" s="5">
        <f t="shared" ref="B27:C27" si="4">B10+B14+B15+B19+B23+B24+B25+B26</f>
        <v>268344870083</v>
      </c>
      <c r="C27" s="5">
        <f t="shared" si="4"/>
        <v>271524393201</v>
      </c>
      <c r="D27" s="5">
        <f>D10+D14+D15+D19+D23+D24+D25+D26</f>
        <v>314507602639</v>
      </c>
      <c r="E27" s="5">
        <f>E10+E14+E15+E19+E23+E24+E25+E26</f>
        <v>328923849906</v>
      </c>
      <c r="F27" s="5">
        <f>F10+F14+F15+F19+F23+F24+F25+F26</f>
        <v>337751389783</v>
      </c>
      <c r="G27" s="5">
        <f>G10+G14+G15+G19+G23+G24+G25+G26</f>
        <v>349803332189</v>
      </c>
      <c r="H27" s="5">
        <f>H10+H14+H15+H19+H23+H24+H25+H26</f>
        <v>349116546238</v>
      </c>
    </row>
    <row r="28" spans="1:8" x14ac:dyDescent="0.25">
      <c r="B28" s="4"/>
      <c r="C28" s="4"/>
      <c r="D28" s="4"/>
    </row>
    <row r="29" spans="1:8" x14ac:dyDescent="0.25">
      <c r="A29" s="16" t="s">
        <v>88</v>
      </c>
      <c r="B29" s="4"/>
      <c r="C29" s="4"/>
      <c r="D29" s="4"/>
    </row>
    <row r="30" spans="1:8" x14ac:dyDescent="0.25">
      <c r="A30" s="18" t="s">
        <v>89</v>
      </c>
      <c r="B30" s="4"/>
      <c r="C30" s="4"/>
      <c r="D30" s="4"/>
    </row>
    <row r="31" spans="1:8" x14ac:dyDescent="0.25">
      <c r="A31" s="18" t="s">
        <v>11</v>
      </c>
      <c r="B31" s="4">
        <v>8000000000</v>
      </c>
      <c r="C31" s="4">
        <v>8000000000</v>
      </c>
      <c r="D31" s="4">
        <v>7250000000</v>
      </c>
      <c r="E31" s="4">
        <v>7250000000</v>
      </c>
      <c r="F31" s="13">
        <v>9200000000</v>
      </c>
      <c r="G31" s="13">
        <v>9200000000</v>
      </c>
      <c r="H31" s="13">
        <v>9200000000</v>
      </c>
    </row>
    <row r="32" spans="1:8" x14ac:dyDescent="0.25">
      <c r="A32" s="18" t="s">
        <v>90</v>
      </c>
      <c r="B32" s="4">
        <v>24546517638</v>
      </c>
      <c r="C32" s="4">
        <v>32628905854</v>
      </c>
      <c r="D32" s="4">
        <v>40469431984</v>
      </c>
      <c r="E32" s="4">
        <v>52303228447</v>
      </c>
      <c r="F32" s="13">
        <v>59059113714</v>
      </c>
      <c r="G32" s="13">
        <v>55969919340</v>
      </c>
      <c r="H32" s="13">
        <v>44411881388</v>
      </c>
    </row>
    <row r="33" spans="1:8" x14ac:dyDescent="0.25">
      <c r="A33" s="18" t="s">
        <v>91</v>
      </c>
      <c r="B33" s="4"/>
      <c r="C33" s="4"/>
      <c r="D33" s="4"/>
    </row>
    <row r="34" spans="1:8" x14ac:dyDescent="0.25">
      <c r="A34" s="6" t="s">
        <v>57</v>
      </c>
      <c r="B34" s="4">
        <v>26370450457</v>
      </c>
      <c r="C34" s="4">
        <v>26602432702</v>
      </c>
      <c r="D34" s="4">
        <v>29061551651</v>
      </c>
      <c r="E34" s="4">
        <v>28824194953</v>
      </c>
      <c r="F34" s="13">
        <v>29575969067</v>
      </c>
      <c r="G34" s="13">
        <v>37649118342</v>
      </c>
      <c r="H34" s="13">
        <v>35457763669</v>
      </c>
    </row>
    <row r="35" spans="1:8" x14ac:dyDescent="0.25">
      <c r="A35" t="s">
        <v>12</v>
      </c>
      <c r="B35" s="4">
        <v>3615509750</v>
      </c>
      <c r="C35" s="4">
        <v>1378942715</v>
      </c>
      <c r="D35" s="4">
        <v>3965040809</v>
      </c>
      <c r="E35" s="4">
        <v>1494634347</v>
      </c>
      <c r="F35" s="13">
        <v>1682147380</v>
      </c>
      <c r="G35" s="13">
        <v>3212731007</v>
      </c>
      <c r="H35" s="13">
        <v>1923841352</v>
      </c>
    </row>
    <row r="36" spans="1:8" x14ac:dyDescent="0.25">
      <c r="A36" t="s">
        <v>13</v>
      </c>
      <c r="B36" s="4">
        <v>38332324141</v>
      </c>
      <c r="C36" s="4">
        <v>39318787428</v>
      </c>
      <c r="D36" s="4">
        <v>40749629794</v>
      </c>
      <c r="E36" s="4">
        <v>41726004417</v>
      </c>
      <c r="F36" s="13">
        <v>43534124085</v>
      </c>
      <c r="G36" s="13">
        <v>44330577874</v>
      </c>
      <c r="H36" s="13">
        <v>45418605239</v>
      </c>
    </row>
    <row r="37" spans="1:8" x14ac:dyDescent="0.25">
      <c r="A37" t="s">
        <v>58</v>
      </c>
      <c r="B37" s="4">
        <v>114629085411</v>
      </c>
      <c r="C37" s="4">
        <v>111014217390</v>
      </c>
      <c r="D37" s="4">
        <v>144540324888</v>
      </c>
      <c r="E37" s="4">
        <v>147522525152</v>
      </c>
      <c r="F37" s="13">
        <v>141406929586</v>
      </c>
      <c r="G37" s="13">
        <v>145791047153</v>
      </c>
      <c r="H37" s="13">
        <v>156667237474</v>
      </c>
    </row>
    <row r="38" spans="1:8" x14ac:dyDescent="0.25">
      <c r="A38" t="s">
        <v>14</v>
      </c>
      <c r="B38" s="4">
        <v>0</v>
      </c>
      <c r="C38" s="4">
        <v>0</v>
      </c>
      <c r="D38" s="4">
        <v>0</v>
      </c>
      <c r="E38" s="4">
        <v>0</v>
      </c>
    </row>
    <row r="39" spans="1:8" x14ac:dyDescent="0.25">
      <c r="B39" s="5">
        <f t="shared" ref="B39:H39" si="5">SUM(B34:B38)</f>
        <v>182947369759</v>
      </c>
      <c r="C39" s="5">
        <f t="shared" si="5"/>
        <v>178314380235</v>
      </c>
      <c r="D39" s="5">
        <f t="shared" si="5"/>
        <v>218316547142</v>
      </c>
      <c r="E39" s="5">
        <f t="shared" si="5"/>
        <v>219567358869</v>
      </c>
      <c r="F39" s="5">
        <f t="shared" si="5"/>
        <v>216199170118</v>
      </c>
      <c r="G39" s="5">
        <f t="shared" si="5"/>
        <v>230983474376</v>
      </c>
      <c r="H39" s="5">
        <f t="shared" si="5"/>
        <v>239467447734</v>
      </c>
    </row>
    <row r="40" spans="1:8" x14ac:dyDescent="0.25">
      <c r="A40" s="18" t="s">
        <v>92</v>
      </c>
      <c r="B40" s="4">
        <v>24076326326</v>
      </c>
      <c r="C40" s="4">
        <v>22473955177</v>
      </c>
      <c r="D40" s="4">
        <v>22880155452</v>
      </c>
      <c r="E40" s="4">
        <v>25714723595</v>
      </c>
      <c r="F40" s="13">
        <v>27935810661</v>
      </c>
      <c r="G40" s="13">
        <v>27747966042</v>
      </c>
      <c r="H40" s="13">
        <v>30841622614</v>
      </c>
    </row>
    <row r="41" spans="1:8" x14ac:dyDescent="0.25">
      <c r="A41" s="2"/>
      <c r="B41" s="5">
        <f t="shared" ref="B41:H41" si="6">B31+B32+B39+B40</f>
        <v>239570213723</v>
      </c>
      <c r="C41" s="5">
        <f t="shared" si="6"/>
        <v>241417241266</v>
      </c>
      <c r="D41" s="5">
        <f t="shared" si="6"/>
        <v>288916134578</v>
      </c>
      <c r="E41" s="5">
        <f t="shared" si="6"/>
        <v>304835310911</v>
      </c>
      <c r="F41" s="5">
        <f t="shared" si="6"/>
        <v>312394094493</v>
      </c>
      <c r="G41" s="5">
        <f t="shared" si="6"/>
        <v>323901359758</v>
      </c>
      <c r="H41" s="5">
        <f t="shared" si="6"/>
        <v>323920951736</v>
      </c>
    </row>
    <row r="42" spans="1:8" x14ac:dyDescent="0.25">
      <c r="A42" s="2"/>
      <c r="B42" s="5"/>
      <c r="C42" s="5"/>
      <c r="D42" s="5"/>
      <c r="E42" s="5"/>
    </row>
    <row r="43" spans="1:8" x14ac:dyDescent="0.25">
      <c r="A43" s="18" t="s">
        <v>93</v>
      </c>
      <c r="B43" s="4"/>
      <c r="C43" s="4"/>
      <c r="D43" s="4"/>
    </row>
    <row r="44" spans="1:8" x14ac:dyDescent="0.25">
      <c r="A44" t="s">
        <v>15</v>
      </c>
      <c r="B44" s="4">
        <v>8757980310</v>
      </c>
      <c r="C44" s="4">
        <v>8757980310</v>
      </c>
      <c r="D44" s="4">
        <v>9218926640</v>
      </c>
      <c r="E44" s="4">
        <v>9679872970</v>
      </c>
      <c r="F44" s="13">
        <v>9679872970</v>
      </c>
      <c r="G44" s="13">
        <v>9679872970</v>
      </c>
      <c r="H44" s="13">
        <v>10163866620</v>
      </c>
    </row>
    <row r="45" spans="1:8" x14ac:dyDescent="0.25">
      <c r="A45" t="s">
        <v>16</v>
      </c>
      <c r="B45" s="4">
        <v>6583615167</v>
      </c>
      <c r="C45" s="4">
        <v>6786346474</v>
      </c>
      <c r="D45" s="4">
        <v>7540692087</v>
      </c>
      <c r="E45" s="4">
        <v>7857894197</v>
      </c>
      <c r="F45" s="13">
        <v>8274577265</v>
      </c>
      <c r="G45" s="13">
        <v>8629023581</v>
      </c>
      <c r="H45" s="13">
        <v>8957312182</v>
      </c>
    </row>
    <row r="46" spans="1:8" x14ac:dyDescent="0.25">
      <c r="A46" t="s">
        <v>17</v>
      </c>
      <c r="B46" s="4">
        <v>660857013</v>
      </c>
      <c r="C46" s="4">
        <v>660857013</v>
      </c>
      <c r="D46" s="4">
        <v>1504388797</v>
      </c>
      <c r="E46" s="4">
        <v>1504388797</v>
      </c>
      <c r="F46" s="13">
        <v>1504388797</v>
      </c>
      <c r="G46" s="13">
        <v>1504388797</v>
      </c>
      <c r="H46" s="13">
        <v>1504388797</v>
      </c>
    </row>
    <row r="47" spans="1:8" x14ac:dyDescent="0.25">
      <c r="A47" t="s">
        <v>62</v>
      </c>
      <c r="B47" s="4">
        <v>176928877</v>
      </c>
      <c r="C47" s="4">
        <v>530786630</v>
      </c>
      <c r="D47" s="4">
        <v>530786631</v>
      </c>
      <c r="E47" s="4">
        <v>530786631</v>
      </c>
      <c r="F47" s="13">
        <v>530786631</v>
      </c>
      <c r="G47" s="13">
        <v>530786631</v>
      </c>
      <c r="H47" s="13">
        <v>530786631</v>
      </c>
    </row>
    <row r="48" spans="1:8" x14ac:dyDescent="0.25">
      <c r="A48" t="s">
        <v>72</v>
      </c>
      <c r="B48" s="4">
        <v>8343441397</v>
      </c>
      <c r="C48" s="4">
        <v>1304478114</v>
      </c>
      <c r="D48" s="4"/>
      <c r="E48" s="4"/>
    </row>
    <row r="49" spans="1:8" x14ac:dyDescent="0.25">
      <c r="A49" t="s">
        <v>18</v>
      </c>
      <c r="B49" s="4"/>
      <c r="C49" s="4">
        <v>9698719093</v>
      </c>
      <c r="D49" s="4">
        <v>2869085286</v>
      </c>
      <c r="E49" s="4">
        <v>2276664618</v>
      </c>
      <c r="F49" s="13">
        <v>2774523678</v>
      </c>
      <c r="G49" s="13">
        <v>2268699837</v>
      </c>
      <c r="H49" s="13">
        <v>1374246524</v>
      </c>
    </row>
    <row r="50" spans="1:8" x14ac:dyDescent="0.25">
      <c r="A50" t="s">
        <v>19</v>
      </c>
      <c r="B50" s="4">
        <v>4251736172</v>
      </c>
      <c r="C50" s="4">
        <v>2367884933</v>
      </c>
      <c r="D50" s="4">
        <v>3927485280</v>
      </c>
      <c r="E50" s="4">
        <v>2238828711</v>
      </c>
      <c r="F50" s="13">
        <v>2593038442</v>
      </c>
      <c r="G50" s="13">
        <v>3289093485</v>
      </c>
      <c r="H50" s="13">
        <v>2664887289</v>
      </c>
    </row>
    <row r="51" spans="1:8" x14ac:dyDescent="0.25">
      <c r="A51" s="2"/>
      <c r="B51" s="5">
        <f t="shared" ref="B51:D51" si="7">SUM(B44:B50)</f>
        <v>28774558936</v>
      </c>
      <c r="C51" s="5">
        <f t="shared" si="7"/>
        <v>30107052567</v>
      </c>
      <c r="D51" s="5">
        <f t="shared" si="7"/>
        <v>25591364721</v>
      </c>
      <c r="E51" s="5">
        <f>SUM(E44:E50)</f>
        <v>24088435924</v>
      </c>
      <c r="F51" s="5">
        <f>SUM(F44:F50)</f>
        <v>25357187783</v>
      </c>
      <c r="G51" s="5">
        <f>SUM(G44:G50)</f>
        <v>25901865301</v>
      </c>
      <c r="H51" s="5">
        <f>SUM(H44:H50)</f>
        <v>25195488043</v>
      </c>
    </row>
    <row r="52" spans="1:8" x14ac:dyDescent="0.25">
      <c r="A52" s="18" t="s">
        <v>94</v>
      </c>
      <c r="B52" s="5">
        <v>97424</v>
      </c>
      <c r="C52" s="5">
        <v>99368</v>
      </c>
      <c r="D52" s="5">
        <v>103340</v>
      </c>
      <c r="E52" s="5">
        <v>103074</v>
      </c>
      <c r="G52" s="13">
        <v>107132</v>
      </c>
      <c r="H52" s="13">
        <v>106460</v>
      </c>
    </row>
    <row r="53" spans="1:8" x14ac:dyDescent="0.25">
      <c r="A53" s="18"/>
      <c r="B53" s="4"/>
      <c r="C53" s="4"/>
      <c r="D53" s="4"/>
      <c r="E53" s="4"/>
    </row>
    <row r="54" spans="1:8" x14ac:dyDescent="0.25">
      <c r="A54" s="2"/>
      <c r="B54" s="5">
        <f t="shared" ref="B54:C54" si="8">SUM(B51:B53)</f>
        <v>28774656360</v>
      </c>
      <c r="C54" s="5">
        <f t="shared" si="8"/>
        <v>30107151935</v>
      </c>
      <c r="D54" s="5">
        <f>SUM(D51:D53)</f>
        <v>25591468061</v>
      </c>
      <c r="E54" s="5">
        <f>SUM(E51:E53)</f>
        <v>24088538998</v>
      </c>
      <c r="F54" s="5">
        <f>SUM(F51:F53)</f>
        <v>25357187783</v>
      </c>
      <c r="G54" s="5">
        <f>SUM(G51:G53)</f>
        <v>25901972433</v>
      </c>
      <c r="H54" s="5">
        <f>SUM(H51:H53)</f>
        <v>25195594503</v>
      </c>
    </row>
    <row r="55" spans="1:8" x14ac:dyDescent="0.25">
      <c r="A55" s="2"/>
      <c r="B55" s="5">
        <f t="shared" ref="B55:H55" si="9">B41+B54</f>
        <v>268344870083</v>
      </c>
      <c r="C55" s="5">
        <f t="shared" si="9"/>
        <v>271524393201</v>
      </c>
      <c r="D55" s="5">
        <f t="shared" si="9"/>
        <v>314507602639</v>
      </c>
      <c r="E55" s="5">
        <f t="shared" si="9"/>
        <v>328923849909</v>
      </c>
      <c r="F55" s="5">
        <f t="shared" si="9"/>
        <v>337751282276</v>
      </c>
      <c r="G55" s="5">
        <f t="shared" si="9"/>
        <v>349803332191</v>
      </c>
      <c r="H55" s="5">
        <f t="shared" si="9"/>
        <v>349116546239</v>
      </c>
    </row>
    <row r="56" spans="1:8" x14ac:dyDescent="0.25">
      <c r="B56" s="4"/>
      <c r="C56" s="4"/>
      <c r="D56" s="4"/>
    </row>
    <row r="57" spans="1:8" x14ac:dyDescent="0.25">
      <c r="A57" s="19" t="s">
        <v>95</v>
      </c>
      <c r="B57" s="21">
        <f>B51/B58</f>
        <v>32.855245065057701</v>
      </c>
      <c r="C57" s="21">
        <f t="shared" ref="C57:D57" si="10">C51/C58</f>
        <v>34.376707301594742</v>
      </c>
      <c r="D57" s="21">
        <f t="shared" si="10"/>
        <v>27.759592542977433</v>
      </c>
      <c r="E57" s="21">
        <f>E51/E58</f>
        <v>24.885074420558226</v>
      </c>
      <c r="F57" s="21">
        <f>F51/F58</f>
        <v>26.195785690150437</v>
      </c>
      <c r="G57" s="21">
        <f t="shared" ref="G57:H57" si="11">G51/G58</f>
        <v>26.75847646066785</v>
      </c>
      <c r="H57" s="21">
        <f t="shared" si="11"/>
        <v>24.789274579244726</v>
      </c>
    </row>
    <row r="58" spans="1:8" x14ac:dyDescent="0.25">
      <c r="A58" s="19" t="s">
        <v>96</v>
      </c>
      <c r="B58" s="4">
        <f>B44/10</f>
        <v>875798031</v>
      </c>
      <c r="C58" s="4">
        <f t="shared" ref="C58:H58" si="12">C44/10</f>
        <v>875798031</v>
      </c>
      <c r="D58" s="4">
        <f t="shared" si="12"/>
        <v>921892664</v>
      </c>
      <c r="E58" s="4">
        <f t="shared" si="12"/>
        <v>967987297</v>
      </c>
      <c r="F58" s="4">
        <f t="shared" si="12"/>
        <v>967987297</v>
      </c>
      <c r="G58" s="4">
        <f t="shared" si="12"/>
        <v>967987297</v>
      </c>
      <c r="H58" s="4">
        <f t="shared" si="12"/>
        <v>1016386662</v>
      </c>
    </row>
    <row r="59" spans="1:8" x14ac:dyDescent="0.25">
      <c r="A59" s="2"/>
      <c r="B59" s="5"/>
      <c r="C59" s="5"/>
      <c r="D59" s="5"/>
    </row>
    <row r="60" spans="1:8" x14ac:dyDescent="0.25">
      <c r="B60" s="4"/>
      <c r="C60" s="4"/>
      <c r="D60" s="4"/>
    </row>
    <row r="61" spans="1:8" x14ac:dyDescent="0.25">
      <c r="B61" s="4"/>
      <c r="C61" s="4"/>
      <c r="D61" s="4"/>
    </row>
    <row r="62" spans="1:8" x14ac:dyDescent="0.25">
      <c r="B62" s="4"/>
      <c r="C62" s="4"/>
      <c r="D62" s="4"/>
    </row>
    <row r="63" spans="1:8" x14ac:dyDescent="0.25">
      <c r="B63" s="5"/>
      <c r="C63" s="5"/>
      <c r="D63" s="5"/>
    </row>
    <row r="64" spans="1:8" x14ac:dyDescent="0.25">
      <c r="A64" s="2"/>
      <c r="B64" s="5"/>
      <c r="C64" s="5"/>
      <c r="D64" s="5"/>
    </row>
    <row r="65" spans="1:4" x14ac:dyDescent="0.25">
      <c r="B65" s="4"/>
      <c r="C65" s="4"/>
      <c r="D65" s="4"/>
    </row>
    <row r="66" spans="1:4" x14ac:dyDescent="0.25">
      <c r="A66" s="2"/>
      <c r="B66" s="4"/>
      <c r="C66" s="4"/>
      <c r="D66" s="4"/>
    </row>
    <row r="67" spans="1:4" x14ac:dyDescent="0.25">
      <c r="B67" s="4"/>
      <c r="C67" s="4"/>
      <c r="D67" s="4"/>
    </row>
    <row r="68" spans="1:4" x14ac:dyDescent="0.25">
      <c r="B68" s="4"/>
      <c r="C68" s="4"/>
      <c r="D68" s="4"/>
    </row>
    <row r="69" spans="1:4" x14ac:dyDescent="0.25">
      <c r="B69" s="4"/>
      <c r="C69" s="4"/>
      <c r="D69" s="4"/>
    </row>
    <row r="70" spans="1:4" x14ac:dyDescent="0.25">
      <c r="B70" s="4"/>
      <c r="C70" s="4"/>
      <c r="D70" s="4"/>
    </row>
    <row r="71" spans="1:4" x14ac:dyDescent="0.25">
      <c r="B71" s="4"/>
      <c r="C71" s="4"/>
      <c r="D71" s="4"/>
    </row>
    <row r="72" spans="1:4" x14ac:dyDescent="0.25">
      <c r="B72" s="4"/>
      <c r="C72" s="4"/>
      <c r="D72" s="4"/>
    </row>
    <row r="73" spans="1:4" x14ac:dyDescent="0.25">
      <c r="B73" s="4"/>
      <c r="C73" s="4"/>
      <c r="D73" s="4"/>
    </row>
    <row r="74" spans="1:4" x14ac:dyDescent="0.25">
      <c r="B74" s="4"/>
      <c r="C74" s="4"/>
      <c r="D74" s="4"/>
    </row>
    <row r="75" spans="1:4" x14ac:dyDescent="0.25">
      <c r="B75" s="4"/>
      <c r="C75" s="4"/>
      <c r="D75" s="4"/>
    </row>
    <row r="76" spans="1:4" x14ac:dyDescent="0.25">
      <c r="B76" s="4"/>
      <c r="C76" s="4"/>
      <c r="D76" s="4"/>
    </row>
    <row r="77" spans="1:4" x14ac:dyDescent="0.25">
      <c r="B77" s="4"/>
      <c r="C77" s="4"/>
      <c r="D77" s="4"/>
    </row>
    <row r="78" spans="1:4" x14ac:dyDescent="0.25">
      <c r="A78" s="2"/>
      <c r="B78" s="5"/>
      <c r="C78" s="5"/>
      <c r="D78" s="5"/>
    </row>
    <row r="79" spans="1:4" x14ac:dyDescent="0.25">
      <c r="A79" s="2"/>
      <c r="B79" s="5"/>
      <c r="C79" s="5"/>
      <c r="D79" s="5"/>
    </row>
    <row r="80" spans="1:4" x14ac:dyDescent="0.25">
      <c r="B80" s="4"/>
      <c r="C80" s="4"/>
      <c r="D80" s="4"/>
    </row>
    <row r="81" spans="1:4" x14ac:dyDescent="0.25">
      <c r="B81" s="4"/>
      <c r="C81" s="4"/>
      <c r="D81" s="4"/>
    </row>
    <row r="82" spans="1:4" x14ac:dyDescent="0.25">
      <c r="B82" s="4"/>
      <c r="C82" s="4"/>
      <c r="D82" s="4"/>
    </row>
    <row r="83" spans="1:4" x14ac:dyDescent="0.25">
      <c r="B83" s="4"/>
      <c r="C83" s="4"/>
      <c r="D83" s="4"/>
    </row>
    <row r="84" spans="1:4" x14ac:dyDescent="0.25">
      <c r="A84" s="2"/>
      <c r="B84" s="5"/>
      <c r="C84" s="5"/>
      <c r="D84" s="5"/>
    </row>
    <row r="85" spans="1:4" x14ac:dyDescent="0.25">
      <c r="A85" s="2"/>
      <c r="B85" s="5"/>
      <c r="C85" s="5"/>
      <c r="D85" s="5"/>
    </row>
    <row r="86" spans="1:4" x14ac:dyDescent="0.25">
      <c r="A86" s="2"/>
      <c r="B86" s="4"/>
      <c r="C86" s="4"/>
      <c r="D86" s="4"/>
    </row>
    <row r="87" spans="1:4" x14ac:dyDescent="0.25">
      <c r="B87" s="4"/>
      <c r="C87" s="4"/>
      <c r="D87" s="4"/>
    </row>
    <row r="88" spans="1:4" x14ac:dyDescent="0.25">
      <c r="B88" s="4"/>
      <c r="C88" s="4"/>
      <c r="D88" s="4"/>
    </row>
    <row r="89" spans="1:4" x14ac:dyDescent="0.25">
      <c r="A89" s="2"/>
      <c r="B89" s="5"/>
      <c r="C89" s="5"/>
      <c r="D89" s="4"/>
    </row>
    <row r="90" spans="1:4" x14ac:dyDescent="0.25">
      <c r="A90" s="2"/>
      <c r="B90" s="5"/>
      <c r="C90" s="5"/>
      <c r="D90" s="4"/>
    </row>
    <row r="91" spans="1:4" x14ac:dyDescent="0.25">
      <c r="B91" s="4"/>
      <c r="C91" s="4"/>
      <c r="D91" s="4"/>
    </row>
    <row r="92" spans="1:4" x14ac:dyDescent="0.25">
      <c r="A92" s="1"/>
      <c r="B92" s="4"/>
      <c r="C92" s="4"/>
      <c r="D92" s="4"/>
    </row>
    <row r="93" spans="1:4" x14ac:dyDescent="0.25">
      <c r="A93" s="1"/>
      <c r="B93" s="4"/>
      <c r="C93" s="4"/>
      <c r="D93" s="4"/>
    </row>
    <row r="94" spans="1:4" x14ac:dyDescent="0.25">
      <c r="B94" s="4"/>
      <c r="C94" s="4"/>
      <c r="D94" s="4"/>
    </row>
    <row r="95" spans="1:4" x14ac:dyDescent="0.25">
      <c r="B95" s="4"/>
      <c r="C95" s="4"/>
      <c r="D95" s="4"/>
    </row>
    <row r="96" spans="1:4" x14ac:dyDescent="0.25">
      <c r="B96" s="4"/>
      <c r="C96" s="4"/>
      <c r="D96" s="4"/>
    </row>
    <row r="97" spans="1:4" x14ac:dyDescent="0.25">
      <c r="B97" s="4"/>
      <c r="C97" s="4"/>
      <c r="D97" s="4"/>
    </row>
    <row r="98" spans="1:4" x14ac:dyDescent="0.25">
      <c r="B98" s="4"/>
      <c r="C98" s="4"/>
      <c r="D98" s="4"/>
    </row>
    <row r="99" spans="1:4" x14ac:dyDescent="0.25">
      <c r="B99" s="4"/>
      <c r="C99" s="4"/>
      <c r="D99" s="4"/>
    </row>
    <row r="100" spans="1:4" x14ac:dyDescent="0.25">
      <c r="B100" s="4"/>
      <c r="C100" s="4"/>
      <c r="D100" s="4"/>
    </row>
    <row r="101" spans="1:4" x14ac:dyDescent="0.25">
      <c r="B101" s="4"/>
      <c r="C101" s="4"/>
      <c r="D101" s="4"/>
    </row>
    <row r="102" spans="1:4" x14ac:dyDescent="0.25">
      <c r="B102" s="4"/>
      <c r="C102" s="4"/>
      <c r="D102" s="4"/>
    </row>
    <row r="103" spans="1:4" x14ac:dyDescent="0.25">
      <c r="B103" s="4"/>
      <c r="C103" s="4"/>
      <c r="D103" s="4"/>
    </row>
    <row r="104" spans="1:4" x14ac:dyDescent="0.25">
      <c r="B104" s="4"/>
      <c r="C104" s="4"/>
      <c r="D104" s="4"/>
    </row>
    <row r="105" spans="1:4" x14ac:dyDescent="0.25">
      <c r="A105" s="3"/>
      <c r="B105" s="5"/>
      <c r="C105" s="5"/>
      <c r="D105" s="5"/>
    </row>
    <row r="106" spans="1:4" x14ac:dyDescent="0.25">
      <c r="B106" s="4"/>
      <c r="C106" s="4"/>
      <c r="D106" s="4"/>
    </row>
    <row r="107" spans="1:4" x14ac:dyDescent="0.25">
      <c r="A107" s="2"/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1:4" x14ac:dyDescent="0.25">
      <c r="A113" s="2"/>
      <c r="B113" s="5"/>
      <c r="C113" s="5"/>
      <c r="D113" s="5"/>
    </row>
    <row r="114" spans="1:4" x14ac:dyDescent="0.25">
      <c r="A114" s="2"/>
      <c r="B114" s="5"/>
      <c r="C114" s="5"/>
      <c r="D114" s="5"/>
    </row>
    <row r="115" spans="1:4" x14ac:dyDescent="0.25">
      <c r="B115" s="4"/>
      <c r="C115" s="4"/>
      <c r="D115" s="4"/>
    </row>
    <row r="116" spans="1:4" x14ac:dyDescent="0.25">
      <c r="A116" s="2"/>
      <c r="B116" s="4"/>
      <c r="C116" s="4"/>
      <c r="D116" s="4"/>
    </row>
    <row r="117" spans="1:4" x14ac:dyDescent="0.25">
      <c r="B117" s="4"/>
      <c r="C117" s="4"/>
      <c r="D117" s="4"/>
    </row>
    <row r="118" spans="1:4" x14ac:dyDescent="0.25">
      <c r="B118" s="4"/>
      <c r="C118" s="4"/>
      <c r="D118" s="4"/>
    </row>
    <row r="119" spans="1:4" x14ac:dyDescent="0.25">
      <c r="B119" s="4"/>
      <c r="C119" s="4"/>
      <c r="D119" s="4"/>
    </row>
    <row r="120" spans="1:4" x14ac:dyDescent="0.25">
      <c r="A120" s="2"/>
      <c r="B120" s="5"/>
      <c r="C120" s="5"/>
      <c r="D120" s="5"/>
    </row>
    <row r="121" spans="1:4" x14ac:dyDescent="0.25">
      <c r="B121" s="4"/>
      <c r="C121" s="4"/>
      <c r="D121" s="4"/>
    </row>
    <row r="122" spans="1:4" x14ac:dyDescent="0.25">
      <c r="A122" s="2"/>
      <c r="B122" s="4"/>
      <c r="C122" s="4"/>
      <c r="D122" s="4"/>
    </row>
    <row r="123" spans="1:4" x14ac:dyDescent="0.25">
      <c r="A123" s="6"/>
      <c r="B123" s="4"/>
      <c r="C123" s="4"/>
      <c r="D123" s="4"/>
    </row>
    <row r="124" spans="1:4" x14ac:dyDescent="0.25">
      <c r="B124" s="4"/>
      <c r="C124" s="4"/>
      <c r="D124" s="4"/>
    </row>
    <row r="125" spans="1:4" x14ac:dyDescent="0.25">
      <c r="A125" s="2"/>
      <c r="B125" s="5"/>
      <c r="C125" s="5"/>
      <c r="D125" s="5"/>
    </row>
    <row r="126" spans="1:4" x14ac:dyDescent="0.25">
      <c r="A126" s="2"/>
      <c r="B126" s="5"/>
      <c r="C126" s="5"/>
      <c r="D126" s="5"/>
    </row>
    <row r="127" spans="1:4" x14ac:dyDescent="0.25">
      <c r="A127" s="2"/>
      <c r="B127" s="4"/>
      <c r="C127" s="4"/>
      <c r="D127" s="5"/>
    </row>
    <row r="128" spans="1:4" x14ac:dyDescent="0.25">
      <c r="A128" s="2"/>
      <c r="B128" s="4"/>
      <c r="C128" s="4"/>
      <c r="D128" s="5"/>
    </row>
    <row r="129" spans="1:4" x14ac:dyDescent="0.25">
      <c r="A129" s="2"/>
      <c r="B129" s="5"/>
      <c r="C129" s="5"/>
      <c r="D129" s="5"/>
    </row>
    <row r="130" spans="1:4" x14ac:dyDescent="0.25">
      <c r="B130" s="4"/>
      <c r="C130" s="4"/>
      <c r="D130" s="4"/>
    </row>
    <row r="131" spans="1:4" x14ac:dyDescent="0.25">
      <c r="B131" s="4"/>
      <c r="C131" s="4"/>
      <c r="D131" s="4"/>
    </row>
    <row r="132" spans="1:4" x14ac:dyDescent="0.25">
      <c r="B132" s="4"/>
      <c r="C132" s="4"/>
      <c r="D13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1" topLeftCell="G1" activePane="topRight" state="frozen"/>
      <selection pane="topRight" activeCell="H48" sqref="H48"/>
    </sheetView>
  </sheetViews>
  <sheetFormatPr defaultRowHeight="15" x14ac:dyDescent="0.25"/>
  <cols>
    <col min="1" max="1" width="50.85546875" bestFit="1" customWidth="1"/>
    <col min="2" max="4" width="15.28515625" bestFit="1" customWidth="1"/>
    <col min="5" max="5" width="18" bestFit="1" customWidth="1"/>
    <col min="6" max="6" width="14.28515625" bestFit="1" customWidth="1"/>
    <col min="7" max="7" width="16.85546875" customWidth="1"/>
    <col min="8" max="8" width="15.28515625" bestFit="1" customWidth="1"/>
  </cols>
  <sheetData>
    <row r="1" spans="1:8" x14ac:dyDescent="0.25">
      <c r="A1" s="2" t="s">
        <v>0</v>
      </c>
      <c r="B1" s="14"/>
      <c r="C1" s="14"/>
      <c r="D1" s="14"/>
      <c r="E1" s="14"/>
    </row>
    <row r="2" spans="1:8" x14ac:dyDescent="0.25">
      <c r="A2" s="2" t="s">
        <v>119</v>
      </c>
      <c r="B2" s="14"/>
      <c r="C2" s="14"/>
      <c r="D2" s="14"/>
      <c r="E2" s="14"/>
    </row>
    <row r="3" spans="1:8" x14ac:dyDescent="0.25">
      <c r="A3" t="s">
        <v>75</v>
      </c>
      <c r="B3" s="14"/>
      <c r="C3" s="14"/>
      <c r="D3" s="14"/>
      <c r="E3" s="14"/>
    </row>
    <row r="4" spans="1:8" x14ac:dyDescent="0.25">
      <c r="A4" s="14"/>
      <c r="B4" s="12" t="s">
        <v>70</v>
      </c>
      <c r="C4" s="12" t="s">
        <v>69</v>
      </c>
      <c r="D4" s="12" t="s">
        <v>70</v>
      </c>
      <c r="E4" s="12" t="s">
        <v>69</v>
      </c>
      <c r="F4" s="23" t="s">
        <v>71</v>
      </c>
      <c r="G4" s="25" t="s">
        <v>70</v>
      </c>
      <c r="H4" s="25" t="s">
        <v>69</v>
      </c>
    </row>
    <row r="5" spans="1:8" ht="15.75" x14ac:dyDescent="0.25">
      <c r="A5" s="14"/>
      <c r="B5" s="15">
        <v>42916</v>
      </c>
      <c r="C5" s="15">
        <v>43008</v>
      </c>
      <c r="D5" s="15">
        <v>43281</v>
      </c>
      <c r="E5" s="15">
        <v>43373</v>
      </c>
      <c r="F5" s="24">
        <v>43555</v>
      </c>
      <c r="G5" s="26">
        <v>43646</v>
      </c>
      <c r="H5" s="26">
        <v>43738</v>
      </c>
    </row>
    <row r="6" spans="1:8" x14ac:dyDescent="0.25">
      <c r="B6" s="7"/>
      <c r="C6" s="7"/>
      <c r="D6" s="7"/>
    </row>
    <row r="7" spans="1:8" x14ac:dyDescent="0.25">
      <c r="A7" s="19" t="s">
        <v>97</v>
      </c>
      <c r="B7" s="7"/>
      <c r="C7" s="7"/>
      <c r="D7" s="7"/>
    </row>
    <row r="8" spans="1:8" x14ac:dyDescent="0.25">
      <c r="A8" s="18" t="s">
        <v>98</v>
      </c>
      <c r="B8" s="5">
        <f t="shared" ref="B8:H8" si="0">B9-B10</f>
        <v>3478499307</v>
      </c>
      <c r="C8" s="5">
        <f t="shared" si="0"/>
        <v>5428389956</v>
      </c>
      <c r="D8" s="5">
        <f t="shared" si="0"/>
        <v>4200312913</v>
      </c>
      <c r="E8" s="5">
        <f t="shared" si="0"/>
        <v>6651952115</v>
      </c>
      <c r="F8" s="5">
        <f t="shared" si="0"/>
        <v>2514374319</v>
      </c>
      <c r="G8" s="5">
        <f t="shared" si="0"/>
        <v>5255203716</v>
      </c>
      <c r="H8" s="5">
        <f t="shared" si="0"/>
        <v>8103178945</v>
      </c>
    </row>
    <row r="9" spans="1:8" x14ac:dyDescent="0.25">
      <c r="A9" t="s">
        <v>20</v>
      </c>
      <c r="B9" s="4">
        <v>8107137772</v>
      </c>
      <c r="C9" s="4">
        <v>12291367642</v>
      </c>
      <c r="D9" s="4">
        <v>10546038422</v>
      </c>
      <c r="E9" s="4">
        <v>16802435662</v>
      </c>
      <c r="F9" s="13">
        <v>6077600410</v>
      </c>
      <c r="G9" s="13">
        <v>12840544344</v>
      </c>
      <c r="H9" s="13">
        <v>19772430261</v>
      </c>
    </row>
    <row r="10" spans="1:8" x14ac:dyDescent="0.25">
      <c r="A10" t="s">
        <v>21</v>
      </c>
      <c r="B10" s="4">
        <v>4628638465</v>
      </c>
      <c r="C10" s="4">
        <v>6862977686</v>
      </c>
      <c r="D10" s="4">
        <v>6345725509</v>
      </c>
      <c r="E10" s="4">
        <v>10150483547</v>
      </c>
      <c r="F10" s="13">
        <v>3563226091</v>
      </c>
      <c r="G10" s="13">
        <v>7585340628</v>
      </c>
      <c r="H10" s="13">
        <v>11669251316</v>
      </c>
    </row>
    <row r="11" spans="1:8" x14ac:dyDescent="0.25">
      <c r="B11" s="4"/>
      <c r="C11" s="4"/>
      <c r="D11" s="4"/>
      <c r="E11" s="4"/>
    </row>
    <row r="12" spans="1:8" x14ac:dyDescent="0.25">
      <c r="A12" t="s">
        <v>22</v>
      </c>
      <c r="B12" s="4">
        <v>1622943630</v>
      </c>
      <c r="C12" s="4">
        <v>2315123084</v>
      </c>
      <c r="D12" s="4">
        <v>1028079325</v>
      </c>
      <c r="E12" s="4">
        <v>1535844585</v>
      </c>
      <c r="F12" s="13">
        <v>509652389</v>
      </c>
      <c r="G12" s="13">
        <v>1134826879</v>
      </c>
      <c r="H12" s="13">
        <v>1636601503</v>
      </c>
    </row>
    <row r="13" spans="1:8" x14ac:dyDescent="0.25">
      <c r="A13" t="s">
        <v>23</v>
      </c>
      <c r="B13" s="4">
        <v>1503235292</v>
      </c>
      <c r="C13" s="4">
        <v>2218760381</v>
      </c>
      <c r="D13" s="4">
        <v>1649554549</v>
      </c>
      <c r="E13" s="4">
        <v>2546261176</v>
      </c>
      <c r="F13" s="13">
        <v>788193808</v>
      </c>
      <c r="G13" s="13">
        <v>1711023988</v>
      </c>
      <c r="H13" s="13">
        <v>2596927464</v>
      </c>
    </row>
    <row r="14" spans="1:8" x14ac:dyDescent="0.25">
      <c r="A14" t="s">
        <v>24</v>
      </c>
      <c r="B14" s="4">
        <v>1038785122</v>
      </c>
      <c r="C14" s="4">
        <v>1438826605</v>
      </c>
      <c r="D14" s="4">
        <v>926596716</v>
      </c>
      <c r="E14" s="4">
        <v>1422354002</v>
      </c>
      <c r="F14" s="13">
        <v>528772910</v>
      </c>
      <c r="G14" s="13">
        <v>1175609866</v>
      </c>
      <c r="H14" s="13">
        <v>1776880023</v>
      </c>
    </row>
    <row r="15" spans="1:8" x14ac:dyDescent="0.25">
      <c r="B15" s="5">
        <f t="shared" ref="B15:H15" si="1">SUM(B12:B14)</f>
        <v>4164964044</v>
      </c>
      <c r="C15" s="5">
        <f t="shared" si="1"/>
        <v>5972710070</v>
      </c>
      <c r="D15" s="5">
        <f t="shared" si="1"/>
        <v>3604230590</v>
      </c>
      <c r="E15" s="5">
        <f t="shared" si="1"/>
        <v>5504459763</v>
      </c>
      <c r="F15" s="5">
        <f t="shared" si="1"/>
        <v>1826619107</v>
      </c>
      <c r="G15" s="5">
        <f t="shared" si="1"/>
        <v>4021460733</v>
      </c>
      <c r="H15" s="5">
        <f t="shared" si="1"/>
        <v>6010408990</v>
      </c>
    </row>
    <row r="16" spans="1:8" x14ac:dyDescent="0.25">
      <c r="A16" s="2"/>
      <c r="B16" s="5">
        <f t="shared" ref="B16:H16" si="2">B8+B15</f>
        <v>7643463351</v>
      </c>
      <c r="C16" s="5">
        <f t="shared" si="2"/>
        <v>11401100026</v>
      </c>
      <c r="D16" s="5">
        <f t="shared" si="2"/>
        <v>7804543503</v>
      </c>
      <c r="E16" s="5">
        <f t="shared" si="2"/>
        <v>12156411878</v>
      </c>
      <c r="F16" s="5">
        <f t="shared" si="2"/>
        <v>4340993426</v>
      </c>
      <c r="G16" s="5">
        <f t="shared" si="2"/>
        <v>9276664449</v>
      </c>
      <c r="H16" s="5">
        <f t="shared" si="2"/>
        <v>14113587935</v>
      </c>
    </row>
    <row r="17" spans="1:11" x14ac:dyDescent="0.25">
      <c r="B17" s="4"/>
      <c r="C17" s="4"/>
      <c r="D17" s="4"/>
    </row>
    <row r="18" spans="1:11" x14ac:dyDescent="0.25">
      <c r="A18" s="19" t="s">
        <v>99</v>
      </c>
      <c r="B18" s="4"/>
      <c r="C18" s="4"/>
      <c r="D18" s="4"/>
    </row>
    <row r="19" spans="1:11" x14ac:dyDescent="0.25">
      <c r="A19" t="s">
        <v>25</v>
      </c>
      <c r="B19" s="4">
        <v>2170157944</v>
      </c>
      <c r="C19" s="4">
        <v>3269957300</v>
      </c>
      <c r="D19" s="4">
        <v>2497565326</v>
      </c>
      <c r="E19" s="4">
        <v>3764040582</v>
      </c>
      <c r="F19" s="10">
        <v>1224312529</v>
      </c>
      <c r="G19" s="10">
        <v>2639545020</v>
      </c>
      <c r="H19" s="10">
        <v>4059547939</v>
      </c>
      <c r="I19" s="10"/>
      <c r="J19" s="10"/>
      <c r="K19" s="10"/>
    </row>
    <row r="20" spans="1:11" x14ac:dyDescent="0.25">
      <c r="A20" t="s">
        <v>26</v>
      </c>
      <c r="B20" s="4">
        <v>448362639</v>
      </c>
      <c r="C20" s="4">
        <v>693929134</v>
      </c>
      <c r="D20" s="4">
        <v>521134325</v>
      </c>
      <c r="E20" s="4">
        <v>797657672</v>
      </c>
      <c r="F20" s="13">
        <v>268284804</v>
      </c>
      <c r="G20" s="13">
        <v>588929592</v>
      </c>
      <c r="H20" s="13">
        <v>898300359</v>
      </c>
    </row>
    <row r="21" spans="1:11" x14ac:dyDescent="0.25">
      <c r="A21" t="s">
        <v>27</v>
      </c>
      <c r="B21" s="4">
        <v>26906267</v>
      </c>
      <c r="C21" s="4">
        <v>44026817</v>
      </c>
      <c r="D21" s="4">
        <v>33573814</v>
      </c>
      <c r="E21" s="4">
        <v>46715942</v>
      </c>
      <c r="F21" s="13">
        <v>12496755</v>
      </c>
      <c r="G21" s="13">
        <v>24378362</v>
      </c>
      <c r="H21" s="13">
        <v>37907002</v>
      </c>
    </row>
    <row r="22" spans="1:11" x14ac:dyDescent="0.25">
      <c r="A22" t="s">
        <v>28</v>
      </c>
      <c r="B22" s="4">
        <v>38036204</v>
      </c>
      <c r="C22" s="4">
        <v>65058712</v>
      </c>
      <c r="D22" s="4">
        <v>48211611</v>
      </c>
      <c r="E22" s="4">
        <v>71884817</v>
      </c>
      <c r="F22" s="13">
        <v>22567136</v>
      </c>
      <c r="G22" s="13">
        <v>53759209</v>
      </c>
      <c r="H22" s="13">
        <v>78222506</v>
      </c>
    </row>
    <row r="23" spans="1:11" x14ac:dyDescent="0.25">
      <c r="A23" t="s">
        <v>29</v>
      </c>
      <c r="B23" s="4">
        <v>129398353</v>
      </c>
      <c r="C23" s="4">
        <v>192229686</v>
      </c>
      <c r="D23" s="4">
        <v>145502302</v>
      </c>
      <c r="E23" s="4">
        <v>209284493</v>
      </c>
      <c r="F23" s="13">
        <v>59153088</v>
      </c>
      <c r="G23" s="13">
        <v>131166632</v>
      </c>
      <c r="H23" s="13">
        <v>178455897</v>
      </c>
    </row>
    <row r="24" spans="1:11" x14ac:dyDescent="0.25">
      <c r="A24" t="s">
        <v>30</v>
      </c>
      <c r="B24" s="4">
        <v>8216907</v>
      </c>
      <c r="C24" s="4">
        <v>12635646</v>
      </c>
      <c r="D24" s="4">
        <v>8148001</v>
      </c>
      <c r="E24" s="4">
        <v>13566738</v>
      </c>
      <c r="F24" s="13">
        <v>3774934</v>
      </c>
      <c r="G24" s="13">
        <v>8579108</v>
      </c>
      <c r="H24" s="13">
        <v>12999885</v>
      </c>
    </row>
    <row r="25" spans="1:11" x14ac:dyDescent="0.25">
      <c r="A25" t="s">
        <v>31</v>
      </c>
      <c r="B25" s="4">
        <v>2027336</v>
      </c>
      <c r="C25" s="4">
        <v>3068972</v>
      </c>
      <c r="D25" s="4">
        <v>1859443</v>
      </c>
      <c r="E25" s="4">
        <v>2697050</v>
      </c>
      <c r="F25" s="13">
        <v>611000</v>
      </c>
      <c r="G25" s="13">
        <v>2125112</v>
      </c>
      <c r="H25" s="13">
        <v>3183561</v>
      </c>
    </row>
    <row r="26" spans="1:11" x14ac:dyDescent="0.25">
      <c r="A26" t="s">
        <v>32</v>
      </c>
      <c r="B26" s="4">
        <v>1240000</v>
      </c>
      <c r="C26" s="4">
        <v>1630000</v>
      </c>
      <c r="D26" s="4">
        <v>885000</v>
      </c>
      <c r="E26" s="4">
        <v>1396500</v>
      </c>
      <c r="F26" s="13">
        <v>442500</v>
      </c>
      <c r="G26" s="13">
        <v>967905</v>
      </c>
      <c r="H26" s="13">
        <v>1410158</v>
      </c>
    </row>
    <row r="27" spans="1:11" x14ac:dyDescent="0.25">
      <c r="A27" t="s">
        <v>73</v>
      </c>
      <c r="B27" s="4">
        <v>526882685</v>
      </c>
      <c r="C27" s="4">
        <v>812653876</v>
      </c>
      <c r="D27" s="4">
        <v>498983856</v>
      </c>
      <c r="E27" s="4">
        <v>776211662</v>
      </c>
      <c r="F27" s="13">
        <v>242649616</v>
      </c>
      <c r="G27" s="13">
        <v>520935081</v>
      </c>
      <c r="H27" s="13">
        <v>794029646</v>
      </c>
    </row>
    <row r="28" spans="1:11" x14ac:dyDescent="0.25">
      <c r="A28" t="s">
        <v>60</v>
      </c>
      <c r="B28" s="4"/>
      <c r="C28" s="4"/>
      <c r="D28" s="4">
        <v>9279248</v>
      </c>
      <c r="E28" s="4">
        <v>8397148</v>
      </c>
      <c r="G28" s="13">
        <v>22897329</v>
      </c>
    </row>
    <row r="29" spans="1:11" x14ac:dyDescent="0.25">
      <c r="A29" t="s">
        <v>59</v>
      </c>
      <c r="B29" s="4">
        <v>870311641</v>
      </c>
      <c r="C29" s="4">
        <v>1398311601</v>
      </c>
      <c r="D29" s="4">
        <v>1156498943</v>
      </c>
      <c r="E29" s="4">
        <v>1717409610</v>
      </c>
      <c r="F29" s="13">
        <v>560522320</v>
      </c>
      <c r="G29" s="13">
        <v>1208582627</v>
      </c>
      <c r="H29" s="13">
        <v>1827987983</v>
      </c>
    </row>
    <row r="30" spans="1:11" x14ac:dyDescent="0.25">
      <c r="B30" s="4"/>
      <c r="C30" s="4"/>
      <c r="D30" s="4"/>
      <c r="E30" s="4"/>
    </row>
    <row r="31" spans="1:11" x14ac:dyDescent="0.25">
      <c r="A31" s="2"/>
      <c r="B31" s="5">
        <f t="shared" ref="B31" si="3">SUM(B19:B30)</f>
        <v>4221539976</v>
      </c>
      <c r="C31" s="5">
        <f>SUM(C19:C30)</f>
        <v>6493501744</v>
      </c>
      <c r="D31" s="5">
        <f>SUM(D19:D30)</f>
        <v>4921641869</v>
      </c>
      <c r="E31" s="5">
        <f>SUM(E19:E30)</f>
        <v>7409262214</v>
      </c>
      <c r="F31" s="5">
        <f>SUM(F19:F30)</f>
        <v>2394814682</v>
      </c>
      <c r="G31" s="5">
        <f>SUM(G19:G30)</f>
        <v>5201865977</v>
      </c>
      <c r="H31" s="5">
        <f t="shared" ref="H31:K31" si="4">SUM(H19:H30)</f>
        <v>7892044936</v>
      </c>
      <c r="I31" s="5">
        <f t="shared" si="4"/>
        <v>0</v>
      </c>
      <c r="J31" s="5">
        <f t="shared" si="4"/>
        <v>0</v>
      </c>
      <c r="K31" s="5">
        <f t="shared" si="4"/>
        <v>0</v>
      </c>
    </row>
    <row r="32" spans="1:11" x14ac:dyDescent="0.25">
      <c r="A32" s="19" t="s">
        <v>100</v>
      </c>
      <c r="B32" s="5">
        <f t="shared" ref="B32:C32" si="5">B16-B31</f>
        <v>3421923375</v>
      </c>
      <c r="C32" s="5">
        <f t="shared" si="5"/>
        <v>4907598282</v>
      </c>
      <c r="D32" s="5">
        <f>D16-D31</f>
        <v>2882901634</v>
      </c>
      <c r="E32" s="5">
        <f>E16-E31</f>
        <v>4747149664</v>
      </c>
      <c r="F32" s="5">
        <f>F16-F31</f>
        <v>1946178744</v>
      </c>
      <c r="G32" s="5">
        <f>G16-G31</f>
        <v>4074798472</v>
      </c>
      <c r="H32" s="5">
        <f>H16-H31</f>
        <v>6221542999</v>
      </c>
    </row>
    <row r="33" spans="1:8" x14ac:dyDescent="0.25">
      <c r="A33" s="17" t="s">
        <v>101</v>
      </c>
      <c r="B33" s="4"/>
      <c r="C33" s="4"/>
      <c r="D33" s="4"/>
    </row>
    <row r="34" spans="1:8" x14ac:dyDescent="0.25">
      <c r="A34" t="s">
        <v>33</v>
      </c>
      <c r="B34" s="4">
        <v>-527500000</v>
      </c>
      <c r="C34" s="4">
        <v>-785854000</v>
      </c>
      <c r="D34" s="4">
        <v>-575866186</v>
      </c>
      <c r="E34" s="4">
        <v>-675533328</v>
      </c>
      <c r="F34" s="13">
        <v>-391302568</v>
      </c>
      <c r="G34" s="13">
        <v>-701795086</v>
      </c>
      <c r="H34" s="13">
        <v>-1115607640</v>
      </c>
    </row>
    <row r="35" spans="1:8" x14ac:dyDescent="0.25">
      <c r="A35" t="s">
        <v>34</v>
      </c>
      <c r="B35" s="4">
        <v>-86300000</v>
      </c>
      <c r="C35" s="4">
        <v>-152500000</v>
      </c>
      <c r="D35" s="4">
        <v>-42000000</v>
      </c>
      <c r="E35" s="4">
        <v>-202641388</v>
      </c>
      <c r="F35" s="13">
        <v>-103860410</v>
      </c>
      <c r="G35" s="13">
        <v>-13653559</v>
      </c>
      <c r="H35" s="13">
        <v>-85289752</v>
      </c>
    </row>
    <row r="36" spans="1:8" x14ac:dyDescent="0.25">
      <c r="A36" t="s">
        <v>74</v>
      </c>
      <c r="B36" s="4">
        <v>-1393057</v>
      </c>
      <c r="C36" s="4">
        <v>-15411851</v>
      </c>
      <c r="D36" s="4">
        <v>14781581</v>
      </c>
      <c r="E36" s="4">
        <v>24951601</v>
      </c>
      <c r="F36">
        <v>-85925000</v>
      </c>
      <c r="G36" s="13">
        <v>-4143124</v>
      </c>
      <c r="H36" s="4">
        <v>-46852245</v>
      </c>
    </row>
    <row r="37" spans="1:8" x14ac:dyDescent="0.25">
      <c r="A37" t="s">
        <v>35</v>
      </c>
      <c r="B37" s="4"/>
      <c r="C37" s="4"/>
      <c r="D37" s="4"/>
      <c r="E37" s="4"/>
    </row>
    <row r="38" spans="1:8" x14ac:dyDescent="0.25">
      <c r="A38" s="2"/>
      <c r="B38" s="5">
        <f t="shared" ref="B38:C38" si="6">SUM(B34:B37)</f>
        <v>-615193057</v>
      </c>
      <c r="C38" s="5">
        <f t="shared" si="6"/>
        <v>-953765851</v>
      </c>
      <c r="D38" s="5">
        <f>SUM(D34:D37)</f>
        <v>-603084605</v>
      </c>
      <c r="E38" s="5">
        <f>SUM(E34:E37)</f>
        <v>-853223115</v>
      </c>
      <c r="F38" s="5">
        <f>SUM(F34:F37)</f>
        <v>-581087978</v>
      </c>
      <c r="G38" s="5">
        <f>SUM(G34:G37)</f>
        <v>-719591769</v>
      </c>
      <c r="H38" s="5">
        <f>SUM(H34:H37)</f>
        <v>-1247749637</v>
      </c>
    </row>
    <row r="39" spans="1:8" x14ac:dyDescent="0.25">
      <c r="A39" s="19" t="s">
        <v>102</v>
      </c>
      <c r="B39" s="5">
        <f t="shared" ref="B39:C39" si="7">B32+B38</f>
        <v>2806730318</v>
      </c>
      <c r="C39" s="5">
        <f t="shared" si="7"/>
        <v>3953832431</v>
      </c>
      <c r="D39" s="5">
        <f>D32+D38</f>
        <v>2279817029</v>
      </c>
      <c r="E39" s="5">
        <f>E32+E38</f>
        <v>3893926549</v>
      </c>
      <c r="F39" s="5">
        <f>F32+F38</f>
        <v>1365090766</v>
      </c>
      <c r="G39" s="5">
        <f>G32+G38</f>
        <v>3355206703</v>
      </c>
      <c r="H39" s="5">
        <f>H32+H38</f>
        <v>4973793362</v>
      </c>
    </row>
    <row r="40" spans="1:8" x14ac:dyDescent="0.25">
      <c r="A40" s="19" t="s">
        <v>103</v>
      </c>
      <c r="B40" s="4">
        <v>-899260599</v>
      </c>
      <c r="C40" s="4">
        <v>-1251631468</v>
      </c>
      <c r="D40" s="4">
        <v>-890127984</v>
      </c>
      <c r="E40" s="13">
        <v>-1644312470</v>
      </c>
      <c r="F40" s="13"/>
    </row>
    <row r="41" spans="1:8" x14ac:dyDescent="0.25">
      <c r="A41" t="s">
        <v>36</v>
      </c>
      <c r="B41" s="4"/>
      <c r="C41" s="4"/>
      <c r="D41" s="4"/>
      <c r="E41" s="4"/>
      <c r="F41" s="13">
        <v>-733964080</v>
      </c>
      <c r="G41" s="13">
        <v>-1450030489</v>
      </c>
      <c r="H41" s="13">
        <v>-2262574869</v>
      </c>
    </row>
    <row r="42" spans="1:8" x14ac:dyDescent="0.25">
      <c r="A42" t="s">
        <v>37</v>
      </c>
      <c r="B42" s="4"/>
      <c r="C42" s="4"/>
      <c r="D42" s="4"/>
      <c r="E42" s="4"/>
      <c r="F42" s="13">
        <v>-30000000</v>
      </c>
      <c r="G42" s="13">
        <v>-59530192</v>
      </c>
      <c r="H42" s="13">
        <v>-89573403</v>
      </c>
    </row>
    <row r="43" spans="1:8" x14ac:dyDescent="0.25">
      <c r="A43" s="2"/>
      <c r="B43" s="5">
        <f>SUM(B41:B42)</f>
        <v>0</v>
      </c>
      <c r="C43" s="5">
        <f>SUM(C41:C42)</f>
        <v>0</v>
      </c>
      <c r="D43" s="4"/>
    </row>
    <row r="44" spans="1:8" x14ac:dyDescent="0.25">
      <c r="A44" s="2" t="s">
        <v>104</v>
      </c>
      <c r="B44" s="5">
        <f t="shared" ref="B44:C44" si="8">SUM(B39:B42)</f>
        <v>1907469719</v>
      </c>
      <c r="C44" s="5">
        <f t="shared" si="8"/>
        <v>2702200963</v>
      </c>
      <c r="D44" s="5">
        <f>SUM(D39:D42)</f>
        <v>1389689045</v>
      </c>
      <c r="E44" s="5">
        <f>SUM(E39:E42)</f>
        <v>2249614079</v>
      </c>
      <c r="F44" s="5">
        <f>SUM(F39:F42)</f>
        <v>601126686</v>
      </c>
      <c r="G44" s="5">
        <f>SUM(G39:G42)</f>
        <v>1845646022</v>
      </c>
      <c r="H44" s="5">
        <f>SUM(H39:H42)</f>
        <v>2621645090</v>
      </c>
    </row>
    <row r="45" spans="1:8" x14ac:dyDescent="0.25">
      <c r="A45" s="22" t="s">
        <v>105</v>
      </c>
      <c r="B45" s="20">
        <f>B44/B46</f>
        <v>2.1779789991329634</v>
      </c>
      <c r="C45" s="20">
        <f>C44/C46</f>
        <v>3.0854156636029249</v>
      </c>
      <c r="D45" s="20">
        <f>D44/D46</f>
        <v>1.5074304192532331</v>
      </c>
      <c r="E45" s="20">
        <f>E44/E46</f>
        <v>2.3240119844258658</v>
      </c>
      <c r="F45" s="20">
        <f>F44/F46</f>
        <v>0.62100679199305653</v>
      </c>
      <c r="G45" s="20">
        <f t="shared" ref="G45:H45" si="9">G44/G46</f>
        <v>1.9066841349262045</v>
      </c>
      <c r="H45" s="20">
        <f t="shared" si="9"/>
        <v>2.5793776994684725</v>
      </c>
    </row>
    <row r="46" spans="1:8" x14ac:dyDescent="0.25">
      <c r="A46" s="22" t="s">
        <v>106</v>
      </c>
      <c r="B46" s="5">
        <f>'1'!B44/10</f>
        <v>875798031</v>
      </c>
      <c r="C46" s="5">
        <f>'1'!C44/10</f>
        <v>875798031</v>
      </c>
      <c r="D46" s="5">
        <f>'1'!D44/10</f>
        <v>921892664</v>
      </c>
      <c r="E46" s="5">
        <f>'1'!E44/10</f>
        <v>967987297</v>
      </c>
      <c r="F46" s="5">
        <f>'1'!F44/10</f>
        <v>967987297</v>
      </c>
      <c r="G46" s="5">
        <f>'1'!G44/10</f>
        <v>967987297</v>
      </c>
      <c r="H46" s="5">
        <f>'1'!H44/10</f>
        <v>1016386662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pane xSplit="1" topLeftCell="H1" activePane="topRight" state="frozen"/>
      <selection pane="topRight" activeCell="H51" sqref="H51"/>
    </sheetView>
  </sheetViews>
  <sheetFormatPr defaultRowHeight="15" x14ac:dyDescent="0.25"/>
  <cols>
    <col min="1" max="1" width="51.28515625" customWidth="1"/>
    <col min="2" max="4" width="16" bestFit="1" customWidth="1"/>
    <col min="5" max="5" width="18.7109375" bestFit="1" customWidth="1"/>
    <col min="6" max="6" width="15.7109375" customWidth="1"/>
    <col min="7" max="7" width="16" customWidth="1"/>
    <col min="8" max="8" width="16.7109375" customWidth="1"/>
  </cols>
  <sheetData>
    <row r="1" spans="1:8" x14ac:dyDescent="0.25">
      <c r="A1" s="2" t="s">
        <v>0</v>
      </c>
      <c r="B1" s="14"/>
      <c r="C1" s="14"/>
      <c r="D1" s="14"/>
      <c r="E1" s="14"/>
    </row>
    <row r="2" spans="1:8" x14ac:dyDescent="0.25">
      <c r="A2" s="2" t="s">
        <v>120</v>
      </c>
      <c r="B2" s="14"/>
      <c r="C2" s="14"/>
      <c r="D2" s="14"/>
      <c r="E2" s="14"/>
    </row>
    <row r="3" spans="1:8" x14ac:dyDescent="0.25">
      <c r="A3" t="s">
        <v>75</v>
      </c>
      <c r="B3" s="14"/>
      <c r="C3" s="14"/>
      <c r="D3" s="14"/>
      <c r="E3" s="14"/>
    </row>
    <row r="4" spans="1:8" x14ac:dyDescent="0.25">
      <c r="A4" s="14"/>
      <c r="B4" s="12" t="s">
        <v>70</v>
      </c>
      <c r="C4" s="12" t="s">
        <v>69</v>
      </c>
      <c r="D4" s="12" t="s">
        <v>70</v>
      </c>
      <c r="E4" s="12" t="s">
        <v>69</v>
      </c>
      <c r="F4" s="23" t="s">
        <v>71</v>
      </c>
      <c r="G4" s="25" t="s">
        <v>70</v>
      </c>
      <c r="H4" s="25" t="s">
        <v>69</v>
      </c>
    </row>
    <row r="5" spans="1:8" ht="15.75" x14ac:dyDescent="0.25">
      <c r="A5" s="14"/>
      <c r="B5" s="15">
        <v>42916</v>
      </c>
      <c r="C5" s="15">
        <v>43008</v>
      </c>
      <c r="D5" s="15">
        <v>43281</v>
      </c>
      <c r="E5" s="15">
        <v>43373</v>
      </c>
      <c r="F5" s="24">
        <v>43555</v>
      </c>
      <c r="G5" s="26">
        <v>43646</v>
      </c>
      <c r="H5" s="26">
        <v>43738</v>
      </c>
    </row>
    <row r="6" spans="1:8" ht="15.75" x14ac:dyDescent="0.25">
      <c r="B6" s="8"/>
      <c r="C6" s="8"/>
      <c r="D6" s="8"/>
    </row>
    <row r="7" spans="1:8" ht="15.75" x14ac:dyDescent="0.25">
      <c r="A7" s="19" t="s">
        <v>107</v>
      </c>
      <c r="B7" s="8"/>
      <c r="C7" s="8"/>
      <c r="D7" s="8"/>
    </row>
    <row r="8" spans="1:8" ht="15.75" x14ac:dyDescent="0.25">
      <c r="A8" s="17" t="s">
        <v>108</v>
      </c>
      <c r="B8" s="8"/>
      <c r="C8" s="8"/>
      <c r="D8" s="8"/>
    </row>
    <row r="9" spans="1:8" x14ac:dyDescent="0.25">
      <c r="A9" t="s">
        <v>38</v>
      </c>
      <c r="B9" s="4">
        <v>8372564461</v>
      </c>
      <c r="C9" s="4">
        <v>16313859706</v>
      </c>
      <c r="D9" s="4">
        <v>10258373448</v>
      </c>
      <c r="E9" s="4">
        <v>16313859706</v>
      </c>
      <c r="F9" s="13">
        <v>6429444330</v>
      </c>
      <c r="G9" s="13">
        <v>12801179139</v>
      </c>
      <c r="H9" s="13">
        <v>19922076555</v>
      </c>
    </row>
    <row r="10" spans="1:8" x14ac:dyDescent="0.25">
      <c r="A10" t="s">
        <v>39</v>
      </c>
      <c r="B10" s="4">
        <v>-5654933208</v>
      </c>
      <c r="C10" s="4">
        <v>-8643913428</v>
      </c>
      <c r="D10" s="4">
        <v>-5985723234</v>
      </c>
      <c r="E10" s="4">
        <v>-8643913428</v>
      </c>
      <c r="F10" s="13">
        <v>-2927914302</v>
      </c>
      <c r="G10" s="13">
        <v>-7995965975</v>
      </c>
      <c r="H10" s="13">
        <v>-11335839924</v>
      </c>
    </row>
    <row r="11" spans="1:8" x14ac:dyDescent="0.25">
      <c r="A11" t="s">
        <v>40</v>
      </c>
      <c r="B11" s="4">
        <v>423867975</v>
      </c>
      <c r="C11" s="4">
        <v>393519969</v>
      </c>
      <c r="D11" s="4">
        <v>302742864</v>
      </c>
      <c r="E11" s="4">
        <v>393519969</v>
      </c>
      <c r="F11" s="13">
        <v>7561274</v>
      </c>
      <c r="G11" s="13">
        <v>339927029</v>
      </c>
      <c r="H11" s="13">
        <v>359787425</v>
      </c>
    </row>
    <row r="12" spans="1:8" x14ac:dyDescent="0.25">
      <c r="A12" t="s">
        <v>41</v>
      </c>
      <c r="B12" s="4">
        <v>875061099</v>
      </c>
      <c r="C12" s="4">
        <v>1632448487</v>
      </c>
      <c r="D12" s="4">
        <v>1036830646</v>
      </c>
      <c r="E12" s="4">
        <v>1632448487</v>
      </c>
      <c r="F12" s="13">
        <v>382876593</v>
      </c>
      <c r="G12" s="13">
        <v>1055181585</v>
      </c>
      <c r="H12" s="13">
        <v>1642366366</v>
      </c>
    </row>
    <row r="13" spans="1:8" x14ac:dyDescent="0.25">
      <c r="A13" t="s">
        <v>42</v>
      </c>
      <c r="B13" s="4">
        <v>60807277</v>
      </c>
      <c r="C13" s="4">
        <v>243946582</v>
      </c>
      <c r="D13" s="4">
        <v>168286644</v>
      </c>
      <c r="E13" s="4">
        <v>243946582</v>
      </c>
      <c r="F13" s="13">
        <v>37979978</v>
      </c>
      <c r="G13" s="13">
        <v>71776015</v>
      </c>
      <c r="H13" s="13">
        <v>116544043</v>
      </c>
    </row>
    <row r="14" spans="1:8" x14ac:dyDescent="0.25">
      <c r="A14" t="s">
        <v>43</v>
      </c>
      <c r="B14" s="4">
        <v>-2178374851</v>
      </c>
      <c r="C14" s="4">
        <v>-3777607321</v>
      </c>
      <c r="D14" s="4">
        <v>-2505713327</v>
      </c>
      <c r="E14" s="4">
        <v>-3777607321</v>
      </c>
      <c r="F14" s="13">
        <v>-1228087463</v>
      </c>
      <c r="G14" s="13">
        <v>-2648124127</v>
      </c>
      <c r="H14" s="13">
        <v>-4072547823</v>
      </c>
    </row>
    <row r="15" spans="1:8" x14ac:dyDescent="0.25">
      <c r="A15" t="s">
        <v>44</v>
      </c>
      <c r="B15" s="4">
        <v>-83266364</v>
      </c>
      <c r="C15" s="4">
        <v>-118531408</v>
      </c>
      <c r="D15" s="4">
        <v>-79064895</v>
      </c>
      <c r="E15" s="4">
        <v>-118531408</v>
      </c>
      <c r="F15" s="13">
        <v>-40238725</v>
      </c>
      <c r="G15" s="13">
        <v>-80511308</v>
      </c>
      <c r="H15" s="13">
        <v>-130587955</v>
      </c>
    </row>
    <row r="16" spans="1:8" x14ac:dyDescent="0.25">
      <c r="A16" t="s">
        <v>45</v>
      </c>
      <c r="B16" s="4">
        <v>-900239837</v>
      </c>
      <c r="C16" s="4">
        <v>-1475831596</v>
      </c>
      <c r="D16" s="4">
        <v>-1128438214</v>
      </c>
      <c r="E16" s="4">
        <v>-1475831596</v>
      </c>
      <c r="F16" s="13">
        <v>-528037277</v>
      </c>
      <c r="G16" s="13">
        <v>-1466849292</v>
      </c>
      <c r="H16" s="13">
        <v>-2131191672</v>
      </c>
    </row>
    <row r="17" spans="1:8" x14ac:dyDescent="0.25">
      <c r="A17" t="s">
        <v>46</v>
      </c>
      <c r="B17" s="4">
        <v>2231611191</v>
      </c>
      <c r="C17" s="4">
        <v>2639018430</v>
      </c>
      <c r="D17" s="4">
        <v>1648378967</v>
      </c>
      <c r="E17" s="4">
        <v>2639018430</v>
      </c>
      <c r="F17" s="13">
        <v>912092148</v>
      </c>
      <c r="G17" s="13">
        <v>1961885144</v>
      </c>
      <c r="H17" s="13">
        <v>3053599926</v>
      </c>
    </row>
    <row r="18" spans="1:8" x14ac:dyDescent="0.25">
      <c r="A18" t="s">
        <v>47</v>
      </c>
      <c r="B18" s="4">
        <v>-1676740691</v>
      </c>
      <c r="C18" s="4">
        <v>-3153409637</v>
      </c>
      <c r="D18" s="4">
        <v>-2112298287</v>
      </c>
      <c r="E18" s="4">
        <v>-3153409637</v>
      </c>
      <c r="F18" s="13">
        <v>-1004751897</v>
      </c>
      <c r="G18" s="13">
        <v>-2190539292</v>
      </c>
      <c r="H18" s="13">
        <v>-3362187865</v>
      </c>
    </row>
    <row r="19" spans="1:8" x14ac:dyDescent="0.25">
      <c r="A19" s="3"/>
      <c r="B19" s="5">
        <f t="shared" ref="B19:C19" si="0">SUM(B9:B18)</f>
        <v>1470357052</v>
      </c>
      <c r="C19" s="5">
        <f t="shared" si="0"/>
        <v>4053499784</v>
      </c>
      <c r="D19" s="5">
        <f>SUM(D9:D18)</f>
        <v>1603374612</v>
      </c>
      <c r="E19" s="5">
        <f>SUM(E9:E18)</f>
        <v>4053499784</v>
      </c>
      <c r="F19" s="5">
        <f>SUM(F9:F18)</f>
        <v>2040924659</v>
      </c>
      <c r="G19" s="5">
        <f>SUM(G9:G18)</f>
        <v>1847958918</v>
      </c>
      <c r="H19" s="5">
        <f>SUM(H9:H18)</f>
        <v>4062019076</v>
      </c>
    </row>
    <row r="20" spans="1:8" x14ac:dyDescent="0.25">
      <c r="B20" s="4"/>
      <c r="C20" s="4"/>
      <c r="D20" s="4"/>
    </row>
    <row r="21" spans="1:8" x14ac:dyDescent="0.25">
      <c r="A21" s="18" t="s">
        <v>109</v>
      </c>
      <c r="B21" s="4"/>
      <c r="C21" s="4"/>
      <c r="D21" s="4"/>
    </row>
    <row r="22" spans="1:8" x14ac:dyDescent="0.25">
      <c r="A22" t="s">
        <v>48</v>
      </c>
      <c r="B22" s="4">
        <v>-12364191842</v>
      </c>
      <c r="C22" s="4">
        <v>-35400230092</v>
      </c>
      <c r="D22" s="4">
        <v>-26045406539</v>
      </c>
      <c r="E22" s="4">
        <v>-35400230092</v>
      </c>
      <c r="F22" s="13">
        <v>-21878482758</v>
      </c>
      <c r="G22" s="13">
        <v>-26960708352</v>
      </c>
      <c r="H22" s="13">
        <v>-25182831944</v>
      </c>
    </row>
    <row r="23" spans="1:8" x14ac:dyDescent="0.25">
      <c r="A23" t="s">
        <v>49</v>
      </c>
      <c r="B23" s="4">
        <v>710318870</v>
      </c>
      <c r="C23" s="4">
        <v>-825779800</v>
      </c>
      <c r="D23" s="4">
        <v>-248568671</v>
      </c>
      <c r="E23" s="4">
        <v>-825779800</v>
      </c>
      <c r="F23" s="13">
        <v>-743675023</v>
      </c>
      <c r="G23" s="13">
        <v>-2055777332</v>
      </c>
      <c r="H23" s="13">
        <v>-1812929147</v>
      </c>
    </row>
    <row r="24" spans="1:8" x14ac:dyDescent="0.25">
      <c r="A24" t="s">
        <v>50</v>
      </c>
      <c r="B24" s="4">
        <v>3417107649</v>
      </c>
      <c r="C24" s="4">
        <v>18246462739</v>
      </c>
      <c r="D24" s="4">
        <v>9776788645</v>
      </c>
      <c r="E24" s="4">
        <v>18246462739</v>
      </c>
      <c r="F24" s="13">
        <v>-49050998</v>
      </c>
      <c r="G24" s="13">
        <v>220712510</v>
      </c>
      <c r="H24" s="13">
        <v>-13436731831</v>
      </c>
    </row>
    <row r="25" spans="1:8" x14ac:dyDescent="0.25">
      <c r="A25" t="s">
        <v>51</v>
      </c>
      <c r="B25" s="4">
        <v>-2036030028</v>
      </c>
      <c r="C25" s="4">
        <v>31991634569</v>
      </c>
      <c r="D25" s="4">
        <v>27377077777</v>
      </c>
      <c r="E25" s="4">
        <v>31991634569</v>
      </c>
      <c r="F25" s="13">
        <v>9501208337</v>
      </c>
      <c r="G25" s="13">
        <v>20622482393</v>
      </c>
      <c r="H25" s="13">
        <v>31205862140</v>
      </c>
    </row>
    <row r="26" spans="1:8" x14ac:dyDescent="0.25">
      <c r="A26" t="s">
        <v>52</v>
      </c>
      <c r="B26" s="4">
        <v>-814064701</v>
      </c>
      <c r="C26" s="4">
        <v>-15453939</v>
      </c>
      <c r="D26" s="4">
        <v>-554516975</v>
      </c>
      <c r="E26" s="4">
        <v>-15453939</v>
      </c>
      <c r="F26" s="13">
        <v>3566307</v>
      </c>
      <c r="G26" s="13">
        <v>369883183</v>
      </c>
      <c r="H26" s="13">
        <v>1437411773</v>
      </c>
    </row>
    <row r="27" spans="1:8" x14ac:dyDescent="0.25">
      <c r="A27" s="2"/>
      <c r="B27" s="5">
        <f t="shared" ref="B27:C27" si="1">SUM(B22:B26)</f>
        <v>-11086860052</v>
      </c>
      <c r="C27" s="5">
        <f t="shared" si="1"/>
        <v>13996633477</v>
      </c>
      <c r="D27" s="5">
        <f>SUM(D22:D26)</f>
        <v>10305374237</v>
      </c>
      <c r="E27" s="5">
        <f>SUM(E22:E26)</f>
        <v>13996633477</v>
      </c>
      <c r="F27" s="5">
        <f>SUM(F22:F26)</f>
        <v>-13166434135</v>
      </c>
      <c r="G27" s="5">
        <f>SUM(G22:G26)</f>
        <v>-7803407598</v>
      </c>
      <c r="H27" s="5">
        <f>SUM(H22:H26)</f>
        <v>-7789219009</v>
      </c>
    </row>
    <row r="28" spans="1:8" x14ac:dyDescent="0.25">
      <c r="A28" s="2"/>
      <c r="B28" s="5">
        <f t="shared" ref="B28:C28" si="2">B19+B27</f>
        <v>-9616503000</v>
      </c>
      <c r="C28" s="5">
        <f t="shared" si="2"/>
        <v>18050133261</v>
      </c>
      <c r="D28" s="5">
        <f>D19+D27</f>
        <v>11908748849</v>
      </c>
      <c r="E28" s="5">
        <f>E19+E27</f>
        <v>18050133261</v>
      </c>
      <c r="F28" s="5">
        <f>F19+F27</f>
        <v>-11125509476</v>
      </c>
      <c r="G28" s="5">
        <f>G19+G27</f>
        <v>-5955448680</v>
      </c>
      <c r="H28" s="5">
        <f>H19+H27</f>
        <v>-3727199933</v>
      </c>
    </row>
    <row r="29" spans="1:8" x14ac:dyDescent="0.25">
      <c r="B29" s="4"/>
      <c r="C29" s="4"/>
      <c r="D29" s="4"/>
    </row>
    <row r="30" spans="1:8" x14ac:dyDescent="0.25">
      <c r="A30" s="19" t="s">
        <v>110</v>
      </c>
      <c r="B30" s="4"/>
      <c r="C30" s="4"/>
      <c r="D30" s="4"/>
    </row>
    <row r="31" spans="1:8" x14ac:dyDescent="0.25">
      <c r="A31" t="s">
        <v>53</v>
      </c>
      <c r="B31" s="4"/>
      <c r="C31" s="4">
        <v>1674234776</v>
      </c>
      <c r="D31" s="4"/>
      <c r="E31" s="4">
        <v>1674234776</v>
      </c>
      <c r="F31" s="13">
        <v>-2277039539</v>
      </c>
      <c r="G31" s="13">
        <v>-3490647879</v>
      </c>
      <c r="H31" s="13">
        <v>-4142777888</v>
      </c>
    </row>
    <row r="32" spans="1:8" x14ac:dyDescent="0.25">
      <c r="A32" t="s">
        <v>54</v>
      </c>
      <c r="B32" s="4">
        <v>-3651575369</v>
      </c>
      <c r="C32" s="4"/>
      <c r="D32" s="4">
        <v>290217703</v>
      </c>
      <c r="E32" s="4"/>
      <c r="G32" s="13">
        <v>-344204885</v>
      </c>
    </row>
    <row r="33" spans="1:10" x14ac:dyDescent="0.25">
      <c r="A33" t="s">
        <v>55</v>
      </c>
      <c r="B33" s="4">
        <v>-364103236</v>
      </c>
      <c r="C33" s="4">
        <v>-696650332</v>
      </c>
      <c r="D33" s="4">
        <v>-543486581</v>
      </c>
      <c r="E33" s="4">
        <v>-696650332</v>
      </c>
      <c r="F33" s="13">
        <v>-106013058</v>
      </c>
      <c r="H33" s="13">
        <v>-464590036</v>
      </c>
    </row>
    <row r="34" spans="1:10" x14ac:dyDescent="0.25">
      <c r="A34" s="6" t="s">
        <v>121</v>
      </c>
      <c r="B34" s="4"/>
      <c r="C34" s="4"/>
      <c r="D34" s="4"/>
      <c r="E34" s="4"/>
      <c r="F34" s="13">
        <v>-3415042</v>
      </c>
      <c r="G34" s="27">
        <v>-14211633</v>
      </c>
    </row>
    <row r="35" spans="1:10" x14ac:dyDescent="0.25">
      <c r="A35" s="6"/>
      <c r="B35" s="5">
        <f>SUM(B31:B33)</f>
        <v>-4015678605</v>
      </c>
      <c r="C35" s="5">
        <f t="shared" ref="C35" si="3">SUM(C31:C33)</f>
        <v>977584444</v>
      </c>
      <c r="D35" s="5">
        <f>SUM(D31:D33)</f>
        <v>-253268878</v>
      </c>
      <c r="E35" s="5">
        <f>SUM(E31:E34)</f>
        <v>977584444</v>
      </c>
      <c r="F35" s="5">
        <f>SUM(F31:F34)</f>
        <v>-2386467639</v>
      </c>
      <c r="G35" s="5">
        <f>SUM(G31:G34)</f>
        <v>-3849064397</v>
      </c>
      <c r="H35" s="5">
        <f>SUM(H31:H34)</f>
        <v>-4607367924</v>
      </c>
    </row>
    <row r="36" spans="1:10" x14ac:dyDescent="0.25">
      <c r="B36" s="4"/>
      <c r="C36" s="4"/>
      <c r="D36" s="4"/>
    </row>
    <row r="37" spans="1:10" x14ac:dyDescent="0.25">
      <c r="A37" s="19" t="s">
        <v>111</v>
      </c>
      <c r="B37" s="4">
        <v>0</v>
      </c>
      <c r="C37" s="4"/>
      <c r="D37" s="4"/>
    </row>
    <row r="38" spans="1:10" x14ac:dyDescent="0.25">
      <c r="A38" s="6" t="s">
        <v>61</v>
      </c>
      <c r="B38" s="4">
        <v>5000000000</v>
      </c>
      <c r="C38" s="4"/>
      <c r="D38" s="4">
        <v>0</v>
      </c>
      <c r="E38" s="4"/>
      <c r="F38" s="13">
        <v>400000000</v>
      </c>
      <c r="G38" s="13">
        <v>400000000</v>
      </c>
    </row>
    <row r="39" spans="1:10" x14ac:dyDescent="0.25">
      <c r="A39" s="6" t="s">
        <v>63</v>
      </c>
      <c r="B39" s="4"/>
      <c r="C39" s="4"/>
      <c r="D39" s="4">
        <v>0</v>
      </c>
      <c r="E39" s="4"/>
      <c r="H39" s="13">
        <v>400000000</v>
      </c>
    </row>
    <row r="40" spans="1:10" x14ac:dyDescent="0.25">
      <c r="A40" s="6" t="s">
        <v>64</v>
      </c>
      <c r="B40" s="4"/>
      <c r="C40" s="4"/>
      <c r="D40" s="4">
        <v>0</v>
      </c>
      <c r="E40" s="4"/>
    </row>
    <row r="41" spans="1:10" x14ac:dyDescent="0.25">
      <c r="A41" t="s">
        <v>56</v>
      </c>
      <c r="B41" s="4">
        <v>0</v>
      </c>
      <c r="C41" s="4">
        <v>-1848404133</v>
      </c>
      <c r="D41" s="4"/>
      <c r="E41" s="4">
        <v>-1848404133</v>
      </c>
      <c r="H41" s="13">
        <v>-586365580</v>
      </c>
    </row>
    <row r="42" spans="1:10" x14ac:dyDescent="0.25">
      <c r="A42" s="2"/>
      <c r="B42" s="5">
        <f t="shared" ref="B42" si="4">SUM(B38:B41)</f>
        <v>5000000000</v>
      </c>
      <c r="C42" s="5">
        <f>SUM(C38:C41)</f>
        <v>-1848404133</v>
      </c>
      <c r="D42" s="5"/>
      <c r="E42" s="10">
        <f>SUM(E38:E41)</f>
        <v>-1848404133</v>
      </c>
      <c r="F42" s="10">
        <f t="shared" ref="F42:H42" si="5">SUM(F38:F41)</f>
        <v>400000000</v>
      </c>
      <c r="G42" s="10">
        <f t="shared" si="5"/>
        <v>400000000</v>
      </c>
      <c r="H42" s="10">
        <f t="shared" si="5"/>
        <v>-186365580</v>
      </c>
      <c r="I42" s="10"/>
    </row>
    <row r="43" spans="1:10" x14ac:dyDescent="0.25">
      <c r="A43" s="19" t="s">
        <v>112</v>
      </c>
      <c r="B43" s="5">
        <f t="shared" ref="B43:C43" si="6">B28+B35+B42</f>
        <v>-8632181605</v>
      </c>
      <c r="C43" s="5">
        <f t="shared" si="6"/>
        <v>17179313572</v>
      </c>
      <c r="D43" s="5">
        <f>D28+D35+D42</f>
        <v>11655479971</v>
      </c>
      <c r="E43" s="5">
        <f>E28+E35+E42</f>
        <v>17179313572</v>
      </c>
      <c r="F43" s="5">
        <f t="shared" ref="F43:H43" si="7">F28+F35+F42</f>
        <v>-13111977115</v>
      </c>
      <c r="G43" s="5">
        <f t="shared" si="7"/>
        <v>-9404513077</v>
      </c>
      <c r="H43" s="5">
        <f t="shared" si="7"/>
        <v>-8520933437</v>
      </c>
      <c r="I43" s="5"/>
      <c r="J43" s="5"/>
    </row>
    <row r="44" spans="1:10" x14ac:dyDescent="0.25">
      <c r="A44" s="22" t="s">
        <v>113</v>
      </c>
      <c r="B44" s="4">
        <v>634423778</v>
      </c>
      <c r="C44" s="4">
        <v>919471310</v>
      </c>
      <c r="D44" s="5">
        <v>616278113</v>
      </c>
      <c r="E44" s="10">
        <v>919471310</v>
      </c>
      <c r="F44" s="13">
        <v>405317216</v>
      </c>
      <c r="G44" s="13">
        <v>664466974</v>
      </c>
      <c r="H44" s="13">
        <v>943017619</v>
      </c>
    </row>
    <row r="45" spans="1:10" x14ac:dyDescent="0.25">
      <c r="A45" s="22" t="s">
        <v>114</v>
      </c>
      <c r="B45" s="4">
        <v>45997979984</v>
      </c>
      <c r="C45" s="4">
        <v>39935635035</v>
      </c>
      <c r="D45" s="5">
        <v>39935635035</v>
      </c>
      <c r="E45" s="10">
        <v>39935635035</v>
      </c>
      <c r="F45" s="13">
        <v>56109163643</v>
      </c>
      <c r="G45" s="13">
        <v>57359976956</v>
      </c>
      <c r="H45" s="13">
        <v>57359976956</v>
      </c>
    </row>
    <row r="46" spans="1:10" x14ac:dyDescent="0.25">
      <c r="A46" s="19" t="s">
        <v>115</v>
      </c>
      <c r="B46" s="5">
        <f t="shared" ref="B46:C46" si="8">SUM(B43:B45)</f>
        <v>38000222157</v>
      </c>
      <c r="C46" s="5">
        <f t="shared" si="8"/>
        <v>58034419917</v>
      </c>
      <c r="D46" s="5">
        <f>SUM(D43:D45)</f>
        <v>52207393119</v>
      </c>
      <c r="E46" s="5">
        <f>SUM(E43:E45)</f>
        <v>58034419917</v>
      </c>
      <c r="F46" s="5">
        <f>SUM(F43:F45)</f>
        <v>43402503744</v>
      </c>
      <c r="G46" s="5">
        <f>SUM(G43:G45)</f>
        <v>48619930853</v>
      </c>
      <c r="H46" s="5">
        <f>SUM(H43:H45)</f>
        <v>49782061138</v>
      </c>
    </row>
    <row r="47" spans="1:10" x14ac:dyDescent="0.25">
      <c r="A47" s="22" t="s">
        <v>116</v>
      </c>
      <c r="B47" s="20">
        <f t="shared" ref="B47:H47" si="9">B28/B48</f>
        <v>-10.980274743275828</v>
      </c>
      <c r="C47" s="20">
        <f t="shared" si="9"/>
        <v>20.60992674348682</v>
      </c>
      <c r="D47" s="20">
        <f t="shared" si="9"/>
        <v>12.917717337427472</v>
      </c>
      <c r="E47" s="20">
        <f t="shared" si="9"/>
        <v>18.647076585551513</v>
      </c>
      <c r="F47" s="20">
        <f t="shared" si="9"/>
        <v>-11.493445740951701</v>
      </c>
      <c r="G47" s="20">
        <f t="shared" si="9"/>
        <v>-6.1524037541166203</v>
      </c>
      <c r="H47" s="20">
        <f t="shared" si="9"/>
        <v>-3.667108269274002</v>
      </c>
    </row>
    <row r="48" spans="1:10" x14ac:dyDescent="0.25">
      <c r="A48" s="19" t="s">
        <v>117</v>
      </c>
      <c r="B48">
        <f>'1'!B44/10</f>
        <v>875798031</v>
      </c>
      <c r="C48">
        <f>'1'!C44/10</f>
        <v>875798031</v>
      </c>
      <c r="D48">
        <f>'1'!D44/10</f>
        <v>921892664</v>
      </c>
      <c r="E48">
        <f>'1'!E44/10</f>
        <v>967987297</v>
      </c>
      <c r="F48">
        <f>'1'!F44/10</f>
        <v>967987297</v>
      </c>
      <c r="G48">
        <f>'1'!G44/10</f>
        <v>967987297</v>
      </c>
      <c r="H48">
        <f>'1'!H44/10</f>
        <v>1016386662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14" sqref="J14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7" x14ac:dyDescent="0.25">
      <c r="A1" s="2" t="s">
        <v>0</v>
      </c>
      <c r="B1" s="14"/>
      <c r="C1" s="14"/>
      <c r="D1" s="14"/>
      <c r="E1" s="14"/>
      <c r="F1" s="14"/>
      <c r="G1" s="14"/>
    </row>
    <row r="2" spans="1:7" x14ac:dyDescent="0.25">
      <c r="A2" s="2" t="s">
        <v>65</v>
      </c>
      <c r="B2" s="14"/>
      <c r="C2" s="14"/>
      <c r="D2" s="14"/>
      <c r="E2" s="14"/>
      <c r="F2" s="14"/>
      <c r="G2" s="14"/>
    </row>
    <row r="3" spans="1:7" x14ac:dyDescent="0.25">
      <c r="A3" t="s">
        <v>75</v>
      </c>
      <c r="B3" s="14"/>
      <c r="C3" s="14"/>
      <c r="D3" s="14"/>
      <c r="E3" s="14"/>
      <c r="F3" s="14"/>
      <c r="G3" s="14"/>
    </row>
    <row r="4" spans="1:7" x14ac:dyDescent="0.25">
      <c r="A4" s="14"/>
      <c r="B4" s="12" t="s">
        <v>70</v>
      </c>
      <c r="C4" s="12" t="s">
        <v>69</v>
      </c>
      <c r="D4" s="12" t="s">
        <v>71</v>
      </c>
      <c r="E4" s="12" t="s">
        <v>70</v>
      </c>
      <c r="F4" s="12" t="s">
        <v>69</v>
      </c>
      <c r="G4" s="14"/>
    </row>
    <row r="5" spans="1:7" ht="15.75" x14ac:dyDescent="0.25">
      <c r="A5" s="14"/>
      <c r="B5" s="15">
        <v>42916</v>
      </c>
      <c r="C5" s="15">
        <v>43008</v>
      </c>
      <c r="D5" s="15">
        <v>43190</v>
      </c>
      <c r="E5" s="15">
        <v>43281</v>
      </c>
      <c r="F5" s="15">
        <v>43373</v>
      </c>
      <c r="G5" s="14"/>
    </row>
    <row r="6" spans="1:7" x14ac:dyDescent="0.25">
      <c r="A6" t="s">
        <v>76</v>
      </c>
      <c r="B6" s="9">
        <f>'2'!B8/'2'!B9</f>
        <v>0.4290662629434836</v>
      </c>
      <c r="C6" s="9">
        <f>'2'!C8/'2'!C9</f>
        <v>0.44164246926037881</v>
      </c>
      <c r="D6" s="9" t="e">
        <f>'2'!#REF!/'2'!#REF!</f>
        <v>#REF!</v>
      </c>
      <c r="E6" s="9">
        <f>'2'!D8/'2'!D9</f>
        <v>0.39828348285150977</v>
      </c>
      <c r="F6" s="9">
        <f>'2'!E8/'2'!E9</f>
        <v>0.39589213426026687</v>
      </c>
    </row>
    <row r="7" spans="1:7" x14ac:dyDescent="0.25">
      <c r="A7" t="s">
        <v>66</v>
      </c>
      <c r="B7" s="9">
        <f>'2'!B32/'2'!B16</f>
        <v>0.44769278242857108</v>
      </c>
      <c r="C7" s="9">
        <f>'2'!C32/'2'!C16</f>
        <v>0.43044954178178524</v>
      </c>
      <c r="D7" s="9" t="e">
        <f>'2'!#REF!/'2'!#REF!</f>
        <v>#REF!</v>
      </c>
      <c r="E7" s="9">
        <f>'2'!D32/'2'!D16</f>
        <v>0.36938760516766128</v>
      </c>
      <c r="F7" s="9">
        <f>'2'!E32/'2'!E16</f>
        <v>0.39050582619622554</v>
      </c>
    </row>
    <row r="8" spans="1:7" x14ac:dyDescent="0.25">
      <c r="A8" t="s">
        <v>67</v>
      </c>
      <c r="B8" s="9">
        <f>'2'!B44/'2'!B16</f>
        <v>0.24955568325586913</v>
      </c>
      <c r="C8" s="9">
        <f>'2'!C44/'2'!C16</f>
        <v>0.2370123020443361</v>
      </c>
      <c r="D8" s="9" t="e">
        <f>'2'!#REF!/'2'!#REF!</f>
        <v>#REF!</v>
      </c>
      <c r="E8" s="9">
        <f>'2'!D44/'2'!D16</f>
        <v>0.17806154126321616</v>
      </c>
      <c r="F8" s="9">
        <f>'2'!E44/'2'!E16</f>
        <v>0.185055763294038</v>
      </c>
    </row>
    <row r="9" spans="1:7" x14ac:dyDescent="0.25">
      <c r="A9" t="s">
        <v>77</v>
      </c>
      <c r="B9" s="9">
        <f>'2'!B44/'1'!B27</f>
        <v>7.1082771897596287E-3</v>
      </c>
      <c r="C9" s="9">
        <f>'2'!C44/'1'!C27</f>
        <v>9.9519639143421466E-3</v>
      </c>
      <c r="D9" s="9" t="e">
        <f>'2'!#REF!/'1'!#REF!</f>
        <v>#REF!</v>
      </c>
      <c r="E9" s="9">
        <f>'2'!D44/'1'!D27</f>
        <v>4.4186182888402903E-3</v>
      </c>
      <c r="F9" s="9">
        <f>'2'!E44/'1'!E27</f>
        <v>6.8393157858358273E-3</v>
      </c>
    </row>
    <row r="10" spans="1:7" x14ac:dyDescent="0.25">
      <c r="A10" t="s">
        <v>78</v>
      </c>
      <c r="B10" s="9">
        <f>'2'!B44/'1'!B51</f>
        <v>6.6290146210149364E-2</v>
      </c>
      <c r="C10" s="9">
        <f>'2'!C44/'1'!C51</f>
        <v>8.9753088814872956E-2</v>
      </c>
      <c r="D10" s="9" t="e">
        <f>'2'!#REF!/'1'!#REF!</f>
        <v>#REF!</v>
      </c>
      <c r="E10" s="9">
        <f>'2'!D44/'1'!D51</f>
        <v>5.4303045583951839E-2</v>
      </c>
      <c r="F10" s="9">
        <f>'2'!E44/'1'!E51</f>
        <v>9.3389794426571499E-2</v>
      </c>
    </row>
    <row r="11" spans="1:7" x14ac:dyDescent="0.25">
      <c r="A11" t="s">
        <v>68</v>
      </c>
      <c r="B11" s="11">
        <v>0.106</v>
      </c>
      <c r="C11" s="11">
        <v>0.14299999999999999</v>
      </c>
      <c r="D11" s="11">
        <v>0.13200000000000001</v>
      </c>
      <c r="E11" s="11">
        <v>0.13200000000000001</v>
      </c>
      <c r="F11" s="11">
        <v>0.14699999999999999</v>
      </c>
    </row>
    <row r="12" spans="1:7" x14ac:dyDescent="0.25">
      <c r="A12" t="s">
        <v>79</v>
      </c>
      <c r="B12" s="11">
        <v>8.1000000000000003E-2</v>
      </c>
      <c r="C12" s="11">
        <v>5.8999999999999997E-2</v>
      </c>
      <c r="D12" s="11">
        <v>7.5999999999999998E-2</v>
      </c>
      <c r="E12" s="11">
        <v>0.06</v>
      </c>
      <c r="F12" s="11">
        <v>5.3999999999999999E-2</v>
      </c>
    </row>
    <row r="13" spans="1:7" x14ac:dyDescent="0.25">
      <c r="A13" t="s">
        <v>80</v>
      </c>
      <c r="B13" s="11">
        <v>0.76300000000000001</v>
      </c>
      <c r="C13" s="11">
        <v>0.83499999999999996</v>
      </c>
      <c r="D13" s="11">
        <v>0.79200000000000004</v>
      </c>
      <c r="E13" s="11">
        <v>0.80400000000000005</v>
      </c>
      <c r="F13" s="11">
        <v>0.84899999999999998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2018-10-10T05:01:25Z</dcterms:created>
  <dcterms:modified xsi:type="dcterms:W3CDTF">2020-04-12T14:36:35Z</dcterms:modified>
</cp:coreProperties>
</file>