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nny\Google Drive\Financial Statements\Checked &amp; Final\FS Template\Formate_1\Bank\Q\"/>
    </mc:Choice>
  </mc:AlternateContent>
  <bookViews>
    <workbookView xWindow="0" yWindow="0" windowWidth="20490" windowHeight="7650" tabRatio="594" activeTab="2"/>
  </bookViews>
  <sheets>
    <sheet name="1" sheetId="1" r:id="rId1"/>
    <sheet name="2" sheetId="2" r:id="rId2"/>
    <sheet name="3" sheetId="3" r:id="rId3"/>
    <sheet name="Rati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6" i="2" l="1"/>
  <c r="I56" i="3"/>
  <c r="I49" i="3"/>
  <c r="I39" i="3"/>
  <c r="I30" i="3"/>
  <c r="I18" i="3"/>
  <c r="I44" i="2"/>
  <c r="I38" i="2"/>
  <c r="I26" i="2"/>
  <c r="I7" i="2"/>
  <c r="I13" i="2" s="1"/>
  <c r="I58" i="1"/>
  <c r="I53" i="1"/>
  <c r="I57" i="1" s="1"/>
  <c r="I34" i="1"/>
  <c r="I30" i="1"/>
  <c r="I20" i="1"/>
  <c r="I16" i="1"/>
  <c r="I11" i="1"/>
  <c r="I7" i="1"/>
  <c r="I31" i="3" l="1"/>
  <c r="I51" i="3" s="1"/>
  <c r="I54" i="3" s="1"/>
  <c r="I55" i="3" s="1"/>
  <c r="I27" i="2"/>
  <c r="I37" i="2" s="1"/>
  <c r="I42" i="2" s="1"/>
  <c r="I43" i="2" s="1"/>
  <c r="I43" i="1"/>
  <c r="I55" i="1" s="1"/>
  <c r="I27" i="1"/>
  <c r="G58" i="1"/>
  <c r="H58" i="1"/>
  <c r="G53" i="1"/>
  <c r="H53" i="1"/>
  <c r="G34" i="1"/>
  <c r="G43" i="1" s="1"/>
  <c r="H34" i="1"/>
  <c r="H43" i="1" s="1"/>
  <c r="G30" i="1"/>
  <c r="H30" i="1"/>
  <c r="G20" i="1"/>
  <c r="H20" i="1"/>
  <c r="G16" i="1"/>
  <c r="H16" i="1"/>
  <c r="G11" i="1"/>
  <c r="H11" i="1"/>
  <c r="G7" i="1"/>
  <c r="H7" i="1"/>
  <c r="G44" i="2"/>
  <c r="H44" i="2"/>
  <c r="G38" i="2"/>
  <c r="H38" i="2"/>
  <c r="G36" i="2"/>
  <c r="H36" i="2"/>
  <c r="G26" i="2"/>
  <c r="H26" i="2"/>
  <c r="G7" i="2"/>
  <c r="G13" i="2" s="1"/>
  <c r="H7" i="2"/>
  <c r="H13" i="2" s="1"/>
  <c r="G56" i="3"/>
  <c r="H56" i="3"/>
  <c r="G49" i="3"/>
  <c r="H49" i="3"/>
  <c r="G39" i="3"/>
  <c r="H39" i="3"/>
  <c r="G30" i="3"/>
  <c r="H30" i="3"/>
  <c r="G18" i="3"/>
  <c r="H18" i="3"/>
  <c r="H31" i="3" l="1"/>
  <c r="H51" i="3" s="1"/>
  <c r="H54" i="3" s="1"/>
  <c r="H55" i="3" s="1"/>
  <c r="H27" i="2"/>
  <c r="H37" i="2" s="1"/>
  <c r="H42" i="2" s="1"/>
  <c r="H43" i="2" s="1"/>
  <c r="H55" i="1"/>
  <c r="H27" i="1"/>
  <c r="G31" i="3"/>
  <c r="G51" i="3" s="1"/>
  <c r="G54" i="3" s="1"/>
  <c r="G55" i="3" s="1"/>
  <c r="G27" i="2"/>
  <c r="G37" i="2" s="1"/>
  <c r="G42" i="2" s="1"/>
  <c r="G43" i="2" s="1"/>
  <c r="G57" i="1"/>
  <c r="G55" i="1"/>
  <c r="G27" i="1"/>
  <c r="H57" i="1"/>
  <c r="C56" i="3"/>
  <c r="D56" i="3"/>
  <c r="E56" i="3"/>
  <c r="F56" i="3"/>
  <c r="B56" i="3"/>
  <c r="C44" i="2"/>
  <c r="D44" i="2"/>
  <c r="E44" i="2"/>
  <c r="F44" i="2"/>
  <c r="B44" i="2"/>
  <c r="C58" i="1" l="1"/>
  <c r="B49" i="3" l="1"/>
  <c r="C49" i="3"/>
  <c r="D49" i="3"/>
  <c r="E49" i="3"/>
  <c r="F49" i="3"/>
  <c r="B39" i="3"/>
  <c r="C39" i="3"/>
  <c r="D39" i="3"/>
  <c r="E39" i="3"/>
  <c r="F39" i="3"/>
  <c r="B30" i="3"/>
  <c r="C30" i="3"/>
  <c r="D30" i="3"/>
  <c r="E30" i="3"/>
  <c r="F30" i="3"/>
  <c r="B18" i="3"/>
  <c r="C18" i="3"/>
  <c r="D18" i="3"/>
  <c r="E18" i="3"/>
  <c r="F18" i="3"/>
  <c r="B38" i="2"/>
  <c r="C38" i="2"/>
  <c r="D38" i="2"/>
  <c r="E38" i="2"/>
  <c r="F38" i="2"/>
  <c r="B36" i="2"/>
  <c r="C36" i="2"/>
  <c r="D36" i="2"/>
  <c r="E36" i="2"/>
  <c r="F36" i="2"/>
  <c r="B26" i="2"/>
  <c r="C26" i="2"/>
  <c r="D26" i="2"/>
  <c r="E26" i="2"/>
  <c r="F26" i="2"/>
  <c r="B7" i="2"/>
  <c r="B6" i="4" s="1"/>
  <c r="C7" i="2"/>
  <c r="C6" i="4" s="1"/>
  <c r="D7" i="2"/>
  <c r="D6" i="4" s="1"/>
  <c r="E7" i="2"/>
  <c r="E6" i="4" s="1"/>
  <c r="F7" i="2"/>
  <c r="F6" i="4" s="1"/>
  <c r="B58" i="1"/>
  <c r="D58" i="1"/>
  <c r="E58" i="1"/>
  <c r="F58" i="1"/>
  <c r="B53" i="1"/>
  <c r="B57" i="1" s="1"/>
  <c r="C53" i="1"/>
  <c r="D53" i="1"/>
  <c r="E53" i="1"/>
  <c r="F53" i="1"/>
  <c r="B34" i="1"/>
  <c r="C34" i="1"/>
  <c r="D34" i="1"/>
  <c r="E34" i="1"/>
  <c r="F34" i="1"/>
  <c r="F30" i="1"/>
  <c r="E30" i="1"/>
  <c r="D30" i="1"/>
  <c r="C30" i="1"/>
  <c r="B30" i="1"/>
  <c r="F20" i="1"/>
  <c r="E20" i="1"/>
  <c r="D20" i="1"/>
  <c r="C20" i="1"/>
  <c r="B20" i="1"/>
  <c r="F16" i="1"/>
  <c r="E16" i="1"/>
  <c r="D16" i="1"/>
  <c r="C16" i="1"/>
  <c r="B16" i="1"/>
  <c r="F11" i="1"/>
  <c r="E11" i="1"/>
  <c r="D11" i="1"/>
  <c r="C11" i="1"/>
  <c r="B11" i="1"/>
  <c r="B7" i="1"/>
  <c r="C7" i="1"/>
  <c r="D7" i="1"/>
  <c r="E7" i="1"/>
  <c r="F7" i="1"/>
  <c r="F13" i="4" l="1"/>
  <c r="C43" i="1"/>
  <c r="C55" i="1" s="1"/>
  <c r="D31" i="3"/>
  <c r="D51" i="3" s="1"/>
  <c r="D54" i="3" s="1"/>
  <c r="D55" i="3" s="1"/>
  <c r="C31" i="3"/>
  <c r="C51" i="3" s="1"/>
  <c r="C54" i="3" s="1"/>
  <c r="C55" i="3" s="1"/>
  <c r="E31" i="3"/>
  <c r="E51" i="3" s="1"/>
  <c r="E54" i="3" s="1"/>
  <c r="E55" i="3" s="1"/>
  <c r="F31" i="3"/>
  <c r="F51" i="3" s="1"/>
  <c r="F54" i="3" s="1"/>
  <c r="F55" i="3" s="1"/>
  <c r="B31" i="3"/>
  <c r="B51" i="3" s="1"/>
  <c r="B54" i="3" s="1"/>
  <c r="B55" i="3" s="1"/>
  <c r="B13" i="2"/>
  <c r="B27" i="2" s="1"/>
  <c r="C13" i="2"/>
  <c r="C27" i="2" s="1"/>
  <c r="D13" i="2"/>
  <c r="D27" i="2" s="1"/>
  <c r="E13" i="2"/>
  <c r="E27" i="2" s="1"/>
  <c r="F13" i="2"/>
  <c r="F27" i="2" s="1"/>
  <c r="B43" i="1"/>
  <c r="B55" i="1" s="1"/>
  <c r="B13" i="4"/>
  <c r="C13" i="4"/>
  <c r="D27" i="1"/>
  <c r="E13" i="4"/>
  <c r="E43" i="1"/>
  <c r="E55" i="1" s="1"/>
  <c r="F43" i="1"/>
  <c r="F55" i="1" s="1"/>
  <c r="B27" i="1"/>
  <c r="C57" i="1"/>
  <c r="C27" i="1"/>
  <c r="D57" i="1"/>
  <c r="D13" i="4"/>
  <c r="D43" i="1"/>
  <c r="D55" i="1" s="1"/>
  <c r="E57" i="1"/>
  <c r="E27" i="1"/>
  <c r="F57" i="1"/>
  <c r="F27" i="1"/>
  <c r="B7" i="4" l="1"/>
  <c r="B37" i="2"/>
  <c r="B42" i="2" s="1"/>
  <c r="C7" i="4"/>
  <c r="C37" i="2"/>
  <c r="C42" i="2" s="1"/>
  <c r="D7" i="4"/>
  <c r="D37" i="2"/>
  <c r="D42" i="2" s="1"/>
  <c r="E7" i="4"/>
  <c r="E37" i="2"/>
  <c r="E42" i="2" s="1"/>
  <c r="E9" i="4" s="1"/>
  <c r="F7" i="4"/>
  <c r="F37" i="2"/>
  <c r="F42" i="2" s="1"/>
  <c r="B8" i="4" l="1"/>
  <c r="B10" i="4"/>
  <c r="B43" i="2"/>
  <c r="B9" i="4"/>
  <c r="C8" i="4"/>
  <c r="C43" i="2"/>
  <c r="C10" i="4"/>
  <c r="C9" i="4"/>
  <c r="D8" i="4"/>
  <c r="D10" i="4"/>
  <c r="D43" i="2"/>
  <c r="D9" i="4"/>
  <c r="E8" i="4"/>
  <c r="E10" i="4"/>
  <c r="E43" i="2"/>
  <c r="F8" i="4"/>
  <c r="F10" i="4"/>
  <c r="F43" i="2"/>
  <c r="F9" i="4"/>
</calcChain>
</file>

<file path=xl/sharedStrings.xml><?xml version="1.0" encoding="utf-8"?>
<sst xmlns="http://schemas.openxmlformats.org/spreadsheetml/2006/main" count="167" uniqueCount="135">
  <si>
    <t>Cash</t>
  </si>
  <si>
    <t>In hand (including foreign currencies)</t>
  </si>
  <si>
    <t>Balance with Bangladesh Bank and its agent banks (including foreign currencies)</t>
  </si>
  <si>
    <t>In Bangladesh</t>
  </si>
  <si>
    <t>Outside Bangladesh</t>
  </si>
  <si>
    <t>Money at call and on short notice</t>
  </si>
  <si>
    <t>Investments</t>
  </si>
  <si>
    <t>Government</t>
  </si>
  <si>
    <t>Others</t>
  </si>
  <si>
    <t>Loans, cash credit, overdrafts etc./investments</t>
  </si>
  <si>
    <t>Bills purchased and discounted</t>
  </si>
  <si>
    <t>Liabilities</t>
  </si>
  <si>
    <t>Subordinated bond</t>
  </si>
  <si>
    <t>Deposits and other accounts</t>
  </si>
  <si>
    <t>Current/Al-wadeeah current accounts and other accounts</t>
  </si>
  <si>
    <t>Bills payable</t>
  </si>
  <si>
    <t>Savings bank/Mudaraba savings bank deposits</t>
  </si>
  <si>
    <t>Fixed deposits/Mudaraba fixed deposits</t>
  </si>
  <si>
    <t>Bearer certificates of deposit</t>
  </si>
  <si>
    <t>Other deposits</t>
  </si>
  <si>
    <t>Other liabilities</t>
  </si>
  <si>
    <t>Paid up capital</t>
  </si>
  <si>
    <t>Statutory reserve</t>
  </si>
  <si>
    <t>Revaluation reserve</t>
  </si>
  <si>
    <t>Other reserve</t>
  </si>
  <si>
    <t>Foreign currency translation reserve</t>
  </si>
  <si>
    <t>Retained earnings</t>
  </si>
  <si>
    <t>Non-controlling interest</t>
  </si>
  <si>
    <t>Interest income/profit on investments</t>
  </si>
  <si>
    <t>Interest paid/profit shared on deposits and borrowings etc.</t>
  </si>
  <si>
    <t>Net interest income/net profit on investments</t>
  </si>
  <si>
    <t>Investment income</t>
  </si>
  <si>
    <t>Commission, exchange and brokerage</t>
  </si>
  <si>
    <t>Other operating income</t>
  </si>
  <si>
    <t>Salaries and allowances</t>
  </si>
  <si>
    <t>Rent, taxes, insurance, electricity etc.</t>
  </si>
  <si>
    <t>Legal expenses</t>
  </si>
  <si>
    <t>Postage, stamp, telecommunication etc.</t>
  </si>
  <si>
    <t>Stationery, printing, advertisements etc.</t>
  </si>
  <si>
    <t>Managing Director’s salary and fees</t>
  </si>
  <si>
    <t>Directors’ fees and expenses</t>
  </si>
  <si>
    <t>Auditors’ fees</t>
  </si>
  <si>
    <t>Charges on loan losses</t>
  </si>
  <si>
    <t>Depreciation and repair of bank’s assets</t>
  </si>
  <si>
    <t>Other expenses</t>
  </si>
  <si>
    <t>Provision for loans and advances/investments</t>
  </si>
  <si>
    <t>General provision</t>
  </si>
  <si>
    <t>Specific provision</t>
  </si>
  <si>
    <t>Provision for off-balance sheet items</t>
  </si>
  <si>
    <t>Provision for diminution in value of investments</t>
  </si>
  <si>
    <t>Other provisions</t>
  </si>
  <si>
    <t>Current</t>
  </si>
  <si>
    <t>Deferred</t>
  </si>
  <si>
    <t>Earnings per share (par value Taka 10)</t>
  </si>
  <si>
    <t>Interest receipts in cash</t>
  </si>
  <si>
    <t>Interest payments</t>
  </si>
  <si>
    <t>Dividend receipts</t>
  </si>
  <si>
    <t>Fees and commission receipts in cash</t>
  </si>
  <si>
    <t>Recoveries on Loans previously written-off</t>
  </si>
  <si>
    <t>Cash payments to employees</t>
  </si>
  <si>
    <t>Cash payments to suppliers</t>
  </si>
  <si>
    <t>Income taxes paid</t>
  </si>
  <si>
    <t>Receipts from other operating activities</t>
  </si>
  <si>
    <t>Payments for other operating activities</t>
  </si>
  <si>
    <t>Increase / (decrease) in operating assets and liabilities</t>
  </si>
  <si>
    <t>Deposits from other banks</t>
  </si>
  <si>
    <t>Deposits from customers</t>
  </si>
  <si>
    <t>Proceeds from sale of securities</t>
  </si>
  <si>
    <t>Share Premium Account</t>
  </si>
  <si>
    <t>Statutory Deposits</t>
  </si>
  <si>
    <t>Net Investment in trading securities</t>
  </si>
  <si>
    <t>Loan &amp; advance to other banks</t>
  </si>
  <si>
    <t>Loan &amp; advance to customers</t>
  </si>
  <si>
    <t>Other assets (item-wise)</t>
  </si>
  <si>
    <t>Other liabilities account of customers</t>
  </si>
  <si>
    <t>Trading liabilities</t>
  </si>
  <si>
    <t>Other liabilities (item-wise)</t>
  </si>
  <si>
    <t>Payments for purchase of government securities</t>
  </si>
  <si>
    <t>Purchase of property, plant &amp; equipment</t>
  </si>
  <si>
    <t>Purchase of intangible assets</t>
  </si>
  <si>
    <t>Sale of property, plant &amp; equipment</t>
  </si>
  <si>
    <t>Increase/(Decrease) in Borrowing:</t>
  </si>
  <si>
    <t>Call loan</t>
  </si>
  <si>
    <t>Re-Purchase agreement (REPO)</t>
  </si>
  <si>
    <t>Other borrowings</t>
  </si>
  <si>
    <t>Share Capital A/c</t>
  </si>
  <si>
    <t>Share Premium A/c</t>
  </si>
  <si>
    <t>Dividend paid in cash</t>
  </si>
  <si>
    <t>Ratio</t>
  </si>
  <si>
    <t>Operating Margin</t>
  </si>
  <si>
    <t>Net Margin</t>
  </si>
  <si>
    <t>Capital to Risk Weighted Assets Ratio</t>
  </si>
  <si>
    <t>Quarter 2</t>
  </si>
  <si>
    <t>Quarter 1</t>
  </si>
  <si>
    <t>Quarter 3</t>
  </si>
  <si>
    <t>Monority interest</t>
  </si>
  <si>
    <t>As at Quarter end</t>
  </si>
  <si>
    <t>Trust Bank Limited</t>
  </si>
  <si>
    <t>Net Interest/Investment Margin</t>
  </si>
  <si>
    <t>Return on Asset</t>
  </si>
  <si>
    <t>Return on Equity</t>
  </si>
  <si>
    <t>Non Performing Loan/Investment</t>
  </si>
  <si>
    <t>Advance/Investment to Deposit Ratio</t>
  </si>
  <si>
    <t>Property and Assets</t>
  </si>
  <si>
    <t>Balance with Other Banks and Financial Institutions</t>
  </si>
  <si>
    <t>Loans and Advances/Investments</t>
  </si>
  <si>
    <t>Fixed Assets including Premises, Furniture and Fixtures</t>
  </si>
  <si>
    <t>Other Assets</t>
  </si>
  <si>
    <t>Non-Banking Assets</t>
  </si>
  <si>
    <t>Liabilities and Capital</t>
  </si>
  <si>
    <t>Borrowings from Other Banks, Financial Institutions and Agents</t>
  </si>
  <si>
    <t>Shareholders’ Equity</t>
  </si>
  <si>
    <t>Net assets value per share</t>
  </si>
  <si>
    <t>Shares to calculate NAVPS</t>
  </si>
  <si>
    <t>Operating Income</t>
  </si>
  <si>
    <t>Operating Expenses</t>
  </si>
  <si>
    <t>Operating Profit</t>
  </si>
  <si>
    <t>Total Provisions</t>
  </si>
  <si>
    <t>Profit Before Taxation</t>
  </si>
  <si>
    <t>Provision for Taxation</t>
  </si>
  <si>
    <t>Net Profit</t>
  </si>
  <si>
    <t>Shares to Calculate EPS</t>
  </si>
  <si>
    <t>Net Cash Flows - Operating Activities</t>
  </si>
  <si>
    <t>Operating profit before changes in operating assets and liabilities</t>
  </si>
  <si>
    <t>Net Cash Flows - Investment Activities</t>
  </si>
  <si>
    <t>Net Cash Flows - Financing Activities</t>
  </si>
  <si>
    <t>Net Change in Cash Flows</t>
  </si>
  <si>
    <t>Effects of exchange rate changes on cash and cash equivalents</t>
  </si>
  <si>
    <t>Cash and Cash Equivalents at Beginning Period</t>
  </si>
  <si>
    <t>Cash and Cash Equivalents at End of Period</t>
  </si>
  <si>
    <t>Net Operating Cash Flow Per Share</t>
  </si>
  <si>
    <t>Shares to Calculate NOCFPS</t>
  </si>
  <si>
    <t>Balance Sheet</t>
  </si>
  <si>
    <t>Income Statement</t>
  </si>
  <si>
    <t>Cash Flow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</si>
</sst>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#,##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  <xf numFmtId="3" fontId="0" fillId="0" borderId="0" xfId="0" applyNumberFormat="1"/>
    <xf numFmtId="3" fontId="1" fillId="0" borderId="0" xfId="0" applyNumberFormat="1" applyFont="1"/>
    <xf numFmtId="2" fontId="1" fillId="0" borderId="0" xfId="0" applyNumberFormat="1" applyFont="1"/>
    <xf numFmtId="0" fontId="0" fillId="0" borderId="0" xfId="0" applyFont="1" applyAlignment="1">
      <alignment horizontal="right"/>
    </xf>
    <xf numFmtId="164" fontId="0" fillId="0" borderId="0" xfId="1" applyNumberFormat="1" applyFont="1"/>
    <xf numFmtId="165" fontId="1" fillId="0" borderId="0" xfId="0" applyNumberFormat="1" applyFont="1"/>
    <xf numFmtId="10" fontId="0" fillId="0" borderId="0" xfId="2" applyNumberFormat="1" applyFont="1"/>
    <xf numFmtId="10" fontId="0" fillId="0" borderId="0" xfId="0" applyNumberFormat="1"/>
    <xf numFmtId="0" fontId="0" fillId="0" borderId="0" xfId="0" applyAlignment="1">
      <alignment horizontal="right"/>
    </xf>
    <xf numFmtId="15" fontId="3" fillId="0" borderId="0" xfId="0" applyNumberFormat="1" applyFont="1" applyAlignment="1">
      <alignment horizontal="right"/>
    </xf>
    <xf numFmtId="0" fontId="1" fillId="0" borderId="1" xfId="0" applyFont="1" applyBorder="1" applyAlignment="1">
      <alignment horizontal="left"/>
    </xf>
    <xf numFmtId="0" fontId="4" fillId="0" borderId="0" xfId="0" applyFont="1" applyBorder="1"/>
    <xf numFmtId="0" fontId="4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Alignment="1">
      <alignment horizontal="right"/>
    </xf>
    <xf numFmtId="15" fontId="1" fillId="0" borderId="0" xfId="0" applyNumberFormat="1" applyFont="1"/>
    <xf numFmtId="3" fontId="0" fillId="0" borderId="0" xfId="0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workbookViewId="0">
      <pane xSplit="1" ySplit="5" topLeftCell="H51" activePane="bottomRight" state="frozen"/>
      <selection pane="topRight" activeCell="B1" sqref="B1"/>
      <selection pane="bottomLeft" activeCell="A6" sqref="A6"/>
      <selection pane="bottomRight" activeCell="I52" sqref="I52"/>
    </sheetView>
  </sheetViews>
  <sheetFormatPr defaultRowHeight="15" x14ac:dyDescent="0.25"/>
  <cols>
    <col min="1" max="1" width="54.7109375" customWidth="1"/>
    <col min="2" max="6" width="14.85546875" bestFit="1" customWidth="1"/>
    <col min="7" max="7" width="14.42578125" customWidth="1"/>
    <col min="8" max="8" width="17.85546875" customWidth="1"/>
    <col min="9" max="9" width="14.7109375" customWidth="1"/>
  </cols>
  <sheetData>
    <row r="1" spans="1:9" x14ac:dyDescent="0.25">
      <c r="A1" s="2" t="s">
        <v>97</v>
      </c>
    </row>
    <row r="2" spans="1:9" x14ac:dyDescent="0.25">
      <c r="A2" s="2" t="s">
        <v>132</v>
      </c>
    </row>
    <row r="3" spans="1:9" x14ac:dyDescent="0.25">
      <c r="A3" t="s">
        <v>96</v>
      </c>
    </row>
    <row r="4" spans="1:9" x14ac:dyDescent="0.25">
      <c r="B4" s="19" t="s">
        <v>92</v>
      </c>
      <c r="C4" s="19" t="s">
        <v>94</v>
      </c>
      <c r="D4" s="19" t="s">
        <v>93</v>
      </c>
      <c r="E4" s="19" t="s">
        <v>92</v>
      </c>
      <c r="F4" s="19" t="s">
        <v>94</v>
      </c>
      <c r="G4" s="19" t="s">
        <v>93</v>
      </c>
      <c r="H4" s="19" t="s">
        <v>92</v>
      </c>
      <c r="I4" s="19" t="s">
        <v>94</v>
      </c>
    </row>
    <row r="5" spans="1:9" ht="15.75" x14ac:dyDescent="0.25">
      <c r="B5" s="13">
        <v>42916</v>
      </c>
      <c r="C5" s="13">
        <v>43008</v>
      </c>
      <c r="D5" s="13">
        <v>43190</v>
      </c>
      <c r="E5" s="13">
        <v>43281</v>
      </c>
      <c r="F5" s="13">
        <v>43373</v>
      </c>
      <c r="G5" s="20">
        <v>43555</v>
      </c>
      <c r="H5" s="20">
        <v>43646</v>
      </c>
      <c r="I5" s="20">
        <v>43738</v>
      </c>
    </row>
    <row r="6" spans="1:9" x14ac:dyDescent="0.25">
      <c r="A6" s="14" t="s">
        <v>103</v>
      </c>
    </row>
    <row r="7" spans="1:9" x14ac:dyDescent="0.25">
      <c r="A7" s="15" t="s">
        <v>0</v>
      </c>
      <c r="B7" s="5">
        <f t="shared" ref="B7:I7" si="0">SUM(B8:B9)</f>
        <v>17916425981</v>
      </c>
      <c r="C7" s="5">
        <f t="shared" si="0"/>
        <v>14846109943</v>
      </c>
      <c r="D7" s="5">
        <f t="shared" si="0"/>
        <v>17293785436</v>
      </c>
      <c r="E7" s="5">
        <f t="shared" si="0"/>
        <v>18671214587</v>
      </c>
      <c r="F7" s="5">
        <f t="shared" si="0"/>
        <v>15754162791</v>
      </c>
      <c r="G7" s="5">
        <f t="shared" si="0"/>
        <v>20149038461</v>
      </c>
      <c r="H7" s="5">
        <f t="shared" si="0"/>
        <v>23603544905</v>
      </c>
      <c r="I7" s="5">
        <f t="shared" si="0"/>
        <v>20643426277</v>
      </c>
    </row>
    <row r="8" spans="1:9" x14ac:dyDescent="0.25">
      <c r="A8" t="s">
        <v>1</v>
      </c>
      <c r="B8" s="4">
        <v>3002800619</v>
      </c>
      <c r="C8" s="4">
        <v>3594760854</v>
      </c>
      <c r="D8" s="4">
        <v>3411111879</v>
      </c>
      <c r="E8" s="4">
        <v>3381402983</v>
      </c>
      <c r="F8" s="4">
        <v>3727339815</v>
      </c>
      <c r="G8" s="4">
        <v>3781111130</v>
      </c>
      <c r="H8" s="4">
        <v>3894370890</v>
      </c>
      <c r="I8" s="4">
        <v>4392021376</v>
      </c>
    </row>
    <row r="9" spans="1:9" ht="30" x14ac:dyDescent="0.25">
      <c r="A9" s="1" t="s">
        <v>2</v>
      </c>
      <c r="B9" s="4">
        <v>14913625362</v>
      </c>
      <c r="C9" s="4">
        <v>11251349089</v>
      </c>
      <c r="D9" s="4">
        <v>13882673557</v>
      </c>
      <c r="E9" s="4">
        <v>15289811604</v>
      </c>
      <c r="F9" s="4">
        <v>12026822976</v>
      </c>
      <c r="G9" s="4">
        <v>16367927331</v>
      </c>
      <c r="H9" s="4">
        <v>19709174015</v>
      </c>
      <c r="I9" s="4">
        <v>16251404901</v>
      </c>
    </row>
    <row r="10" spans="1:9" x14ac:dyDescent="0.25">
      <c r="A10" s="1"/>
      <c r="B10" s="5"/>
      <c r="C10" s="5"/>
      <c r="D10" s="5"/>
      <c r="E10" s="5"/>
      <c r="F10" s="5"/>
    </row>
    <row r="11" spans="1:9" x14ac:dyDescent="0.25">
      <c r="A11" s="16" t="s">
        <v>104</v>
      </c>
      <c r="B11" s="5">
        <f t="shared" ref="B11" si="1">SUM(B12:B13)</f>
        <v>4372645107</v>
      </c>
      <c r="C11" s="5">
        <f t="shared" ref="C11" si="2">SUM(C12:C13)</f>
        <v>15648338387</v>
      </c>
      <c r="D11" s="5">
        <f t="shared" ref="D11" si="3">SUM(D12:D13)</f>
        <v>1422720232</v>
      </c>
      <c r="E11" s="5">
        <f t="shared" ref="E11" si="4">SUM(E12:E13)</f>
        <v>7467205915</v>
      </c>
      <c r="F11" s="5">
        <f t="shared" ref="F11:I11" si="5">SUM(F12:F13)</f>
        <v>7329080059</v>
      </c>
      <c r="G11" s="5">
        <f t="shared" si="5"/>
        <v>3026884413</v>
      </c>
      <c r="H11" s="5">
        <f t="shared" si="5"/>
        <v>4683306136</v>
      </c>
      <c r="I11" s="5">
        <f t="shared" si="5"/>
        <v>7334978481</v>
      </c>
    </row>
    <row r="12" spans="1:9" x14ac:dyDescent="0.25">
      <c r="A12" t="s">
        <v>3</v>
      </c>
      <c r="B12" s="4">
        <v>3662748702</v>
      </c>
      <c r="C12" s="4">
        <v>14383767815</v>
      </c>
      <c r="D12" s="4">
        <v>376629652</v>
      </c>
      <c r="E12" s="4">
        <v>5855712503</v>
      </c>
      <c r="F12" s="4">
        <v>5567594706</v>
      </c>
      <c r="G12" s="4">
        <v>2388623682</v>
      </c>
      <c r="H12" s="4">
        <v>2577465812</v>
      </c>
      <c r="I12" s="4">
        <v>6807867529</v>
      </c>
    </row>
    <row r="13" spans="1:9" x14ac:dyDescent="0.25">
      <c r="A13" t="s">
        <v>4</v>
      </c>
      <c r="B13" s="4">
        <v>709896405</v>
      </c>
      <c r="C13" s="4">
        <v>1264570572</v>
      </c>
      <c r="D13" s="4">
        <v>1046090580</v>
      </c>
      <c r="E13" s="4">
        <v>1611493412</v>
      </c>
      <c r="F13" s="4">
        <v>1761485353</v>
      </c>
      <c r="G13" s="4">
        <v>638260731</v>
      </c>
      <c r="H13" s="4">
        <v>2105840324</v>
      </c>
      <c r="I13" s="4">
        <v>527110952</v>
      </c>
    </row>
    <row r="14" spans="1:9" x14ac:dyDescent="0.25">
      <c r="B14" s="5"/>
      <c r="C14" s="5"/>
      <c r="D14" s="5"/>
      <c r="E14" s="5"/>
      <c r="F14" s="5"/>
    </row>
    <row r="15" spans="1:9" x14ac:dyDescent="0.25">
      <c r="A15" s="16" t="s">
        <v>5</v>
      </c>
      <c r="B15" s="5"/>
      <c r="C15" s="5">
        <v>6430000000</v>
      </c>
      <c r="D15" s="5">
        <v>0</v>
      </c>
      <c r="E15" s="5">
        <v>1700000000</v>
      </c>
      <c r="F15" s="5">
        <v>5690000000</v>
      </c>
      <c r="H15" s="4">
        <v>10380000000</v>
      </c>
      <c r="I15" s="5">
        <v>9300000000</v>
      </c>
    </row>
    <row r="16" spans="1:9" x14ac:dyDescent="0.25">
      <c r="A16" s="16" t="s">
        <v>6</v>
      </c>
      <c r="B16" s="5">
        <f t="shared" ref="B16" si="6">SUM(B17:B18)</f>
        <v>29700536326</v>
      </c>
      <c r="C16" s="5">
        <f t="shared" ref="C16" si="7">SUM(C17:C18)</f>
        <v>27993010030</v>
      </c>
      <c r="D16" s="5">
        <f t="shared" ref="D16" si="8">SUM(D17:D18)</f>
        <v>27780680884</v>
      </c>
      <c r="E16" s="5">
        <f t="shared" ref="E16" si="9">SUM(E17:E18)</f>
        <v>31726962084</v>
      </c>
      <c r="F16" s="5">
        <f t="shared" ref="F16:I16" si="10">SUM(F17:F18)</f>
        <v>31213174612</v>
      </c>
      <c r="G16" s="5">
        <f t="shared" si="10"/>
        <v>29804381858</v>
      </c>
      <c r="H16" s="5">
        <f t="shared" si="10"/>
        <v>39603476226</v>
      </c>
      <c r="I16" s="5">
        <f t="shared" si="10"/>
        <v>42956974914</v>
      </c>
    </row>
    <row r="17" spans="1:9" x14ac:dyDescent="0.25">
      <c r="A17" t="s">
        <v>7</v>
      </c>
      <c r="B17" s="4">
        <v>24626545866</v>
      </c>
      <c r="C17" s="4">
        <v>23224100881</v>
      </c>
      <c r="D17" s="4">
        <v>22685754232</v>
      </c>
      <c r="E17" s="4">
        <v>25615268719</v>
      </c>
      <c r="F17" s="4">
        <v>25181318975</v>
      </c>
      <c r="G17" s="4">
        <v>23121447348</v>
      </c>
      <c r="H17" s="4">
        <v>32978802398</v>
      </c>
      <c r="I17" s="4">
        <v>36723183704</v>
      </c>
    </row>
    <row r="18" spans="1:9" x14ac:dyDescent="0.25">
      <c r="A18" t="s">
        <v>8</v>
      </c>
      <c r="B18" s="4">
        <v>5073990460</v>
      </c>
      <c r="C18" s="4">
        <v>4768909149</v>
      </c>
      <c r="D18" s="4">
        <v>5094926652</v>
      </c>
      <c r="E18" s="4">
        <v>6111693365</v>
      </c>
      <c r="F18" s="4">
        <v>6031855637</v>
      </c>
      <c r="G18" s="4">
        <v>6682934510</v>
      </c>
      <c r="H18" s="4">
        <v>6624673828</v>
      </c>
      <c r="I18" s="4">
        <v>6233791210</v>
      </c>
    </row>
    <row r="19" spans="1:9" x14ac:dyDescent="0.25">
      <c r="B19" s="5"/>
      <c r="C19" s="5"/>
      <c r="D19" s="5"/>
      <c r="E19" s="5"/>
      <c r="F19" s="5"/>
    </row>
    <row r="20" spans="1:9" x14ac:dyDescent="0.25">
      <c r="A20" s="16" t="s">
        <v>105</v>
      </c>
      <c r="B20" s="5">
        <f t="shared" ref="B20" si="11">SUM(B21:B22)</f>
        <v>169493837059</v>
      </c>
      <c r="C20" s="5">
        <f t="shared" ref="C20" si="12">SUM(C21:C22)</f>
        <v>170996038627</v>
      </c>
      <c r="D20" s="5">
        <f t="shared" ref="D20" si="13">SUM(D21:D22)</f>
        <v>191942014963</v>
      </c>
      <c r="E20" s="5">
        <f t="shared" ref="E20" si="14">SUM(E21:E22)</f>
        <v>188214328590</v>
      </c>
      <c r="F20" s="5">
        <f t="shared" ref="F20:I20" si="15">SUM(F21:F22)</f>
        <v>188467104931</v>
      </c>
      <c r="G20" s="5">
        <f t="shared" si="15"/>
        <v>206717864280</v>
      </c>
      <c r="H20" s="5">
        <f t="shared" si="15"/>
        <v>205607382430</v>
      </c>
      <c r="I20" s="5">
        <f t="shared" si="15"/>
        <v>204478793089</v>
      </c>
    </row>
    <row r="21" spans="1:9" x14ac:dyDescent="0.25">
      <c r="A21" t="s">
        <v>9</v>
      </c>
      <c r="B21" s="4">
        <v>163943234311</v>
      </c>
      <c r="C21" s="4">
        <v>165747897773</v>
      </c>
      <c r="D21" s="4">
        <v>188301066822</v>
      </c>
      <c r="E21" s="4">
        <v>184323563078</v>
      </c>
      <c r="F21" s="4">
        <v>184638376459</v>
      </c>
      <c r="G21" s="4">
        <v>202965305807</v>
      </c>
      <c r="H21" s="4">
        <v>202561965821</v>
      </c>
      <c r="I21" s="4">
        <v>201564242509</v>
      </c>
    </row>
    <row r="22" spans="1:9" x14ac:dyDescent="0.25">
      <c r="A22" t="s">
        <v>10</v>
      </c>
      <c r="B22" s="4">
        <v>5550602748</v>
      </c>
      <c r="C22" s="4">
        <v>5248140854</v>
      </c>
      <c r="D22" s="4">
        <v>3640948141</v>
      </c>
      <c r="E22" s="4">
        <v>3890765512</v>
      </c>
      <c r="F22" s="4">
        <v>3828728472</v>
      </c>
      <c r="G22" s="4">
        <v>3752558473</v>
      </c>
      <c r="H22" s="4">
        <v>3045416609</v>
      </c>
      <c r="I22" s="4">
        <v>2914550580</v>
      </c>
    </row>
    <row r="23" spans="1:9" x14ac:dyDescent="0.25">
      <c r="B23" s="5"/>
      <c r="C23" s="5"/>
      <c r="D23" s="5"/>
      <c r="E23" s="5"/>
      <c r="F23" s="5"/>
    </row>
    <row r="24" spans="1:9" x14ac:dyDescent="0.25">
      <c r="A24" s="15" t="s">
        <v>106</v>
      </c>
      <c r="B24" s="5">
        <v>740058285</v>
      </c>
      <c r="C24" s="5">
        <v>725248448</v>
      </c>
      <c r="D24" s="5">
        <v>711827476</v>
      </c>
      <c r="E24" s="5">
        <v>679912363</v>
      </c>
      <c r="F24" s="5">
        <v>649942730</v>
      </c>
      <c r="G24" s="4">
        <v>565931615</v>
      </c>
      <c r="H24" s="4">
        <v>562205500</v>
      </c>
      <c r="I24" s="4">
        <v>506257742</v>
      </c>
    </row>
    <row r="25" spans="1:9" x14ac:dyDescent="0.25">
      <c r="A25" s="15" t="s">
        <v>107</v>
      </c>
      <c r="B25" s="5">
        <v>3530262925</v>
      </c>
      <c r="C25" s="5">
        <v>4749121807</v>
      </c>
      <c r="D25" s="5">
        <v>4368637694</v>
      </c>
      <c r="E25" s="5">
        <v>4467365689</v>
      </c>
      <c r="F25" s="5">
        <v>5068261257</v>
      </c>
      <c r="G25" s="21">
        <v>4225404886</v>
      </c>
      <c r="H25" s="5">
        <v>5067988065</v>
      </c>
      <c r="I25" s="5">
        <v>5910906123</v>
      </c>
    </row>
    <row r="26" spans="1:9" x14ac:dyDescent="0.25">
      <c r="A26" s="15" t="s">
        <v>108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</row>
    <row r="27" spans="1:9" x14ac:dyDescent="0.25">
      <c r="A27" s="2"/>
      <c r="B27" s="5">
        <f t="shared" ref="B27:I27" si="16">B7+B11+B15+B16+B20+B24+B25+B26</f>
        <v>225753765683</v>
      </c>
      <c r="C27" s="5">
        <f t="shared" si="16"/>
        <v>241387867242</v>
      </c>
      <c r="D27" s="5">
        <f t="shared" si="16"/>
        <v>243519666685</v>
      </c>
      <c r="E27" s="5">
        <f t="shared" si="16"/>
        <v>252926989228</v>
      </c>
      <c r="F27" s="5">
        <f t="shared" si="16"/>
        <v>254171726380</v>
      </c>
      <c r="G27" s="5">
        <f t="shared" si="16"/>
        <v>264489505513</v>
      </c>
      <c r="H27" s="5">
        <f t="shared" si="16"/>
        <v>289507903262</v>
      </c>
      <c r="I27" s="5">
        <f t="shared" si="16"/>
        <v>291131336626</v>
      </c>
    </row>
    <row r="29" spans="1:9" x14ac:dyDescent="0.25">
      <c r="A29" s="14" t="s">
        <v>109</v>
      </c>
    </row>
    <row r="30" spans="1:9" x14ac:dyDescent="0.25">
      <c r="A30" s="16" t="s">
        <v>11</v>
      </c>
      <c r="B30" s="5">
        <f t="shared" ref="B30" si="17">SUM(B31:B32)</f>
        <v>20012142969</v>
      </c>
      <c r="C30" s="5">
        <f t="shared" ref="C30" si="18">SUM(C31:C32)</f>
        <v>17795014734</v>
      </c>
      <c r="D30" s="5">
        <f t="shared" ref="D30" si="19">SUM(D31:D32)</f>
        <v>17703854738</v>
      </c>
      <c r="E30" s="5">
        <f t="shared" ref="E30" si="20">SUM(E31:E32)</f>
        <v>15379900759</v>
      </c>
      <c r="F30" s="5">
        <f t="shared" ref="F30:I30" si="21">SUM(F31:F32)</f>
        <v>14493848208</v>
      </c>
      <c r="G30" s="5">
        <f t="shared" si="21"/>
        <v>22616481187</v>
      </c>
      <c r="H30" s="5">
        <f t="shared" si="21"/>
        <v>20184318293</v>
      </c>
      <c r="I30" s="5">
        <f t="shared" si="21"/>
        <v>19499912702</v>
      </c>
    </row>
    <row r="31" spans="1:9" x14ac:dyDescent="0.25">
      <c r="A31" s="16" t="s">
        <v>110</v>
      </c>
      <c r="B31" s="4">
        <v>20012142969</v>
      </c>
      <c r="C31" s="4">
        <v>17795014734</v>
      </c>
      <c r="D31" s="4">
        <v>17703854738</v>
      </c>
      <c r="E31" s="4">
        <v>15379900759</v>
      </c>
      <c r="F31" s="4">
        <v>14493848208</v>
      </c>
      <c r="G31" s="4">
        <v>22616481187</v>
      </c>
      <c r="H31" s="4">
        <v>20184318293</v>
      </c>
      <c r="I31" s="4">
        <v>19499912702</v>
      </c>
    </row>
    <row r="32" spans="1:9" x14ac:dyDescent="0.25">
      <c r="A32" s="16" t="s">
        <v>12</v>
      </c>
      <c r="B32">
        <v>0</v>
      </c>
      <c r="C32" s="4">
        <v>0</v>
      </c>
      <c r="D32" s="4">
        <v>0</v>
      </c>
      <c r="E32" s="4">
        <v>0</v>
      </c>
      <c r="F32" s="4">
        <v>0</v>
      </c>
    </row>
    <row r="33" spans="1:9" x14ac:dyDescent="0.25">
      <c r="B33" s="5"/>
      <c r="C33" s="5"/>
      <c r="D33" s="5"/>
      <c r="E33" s="5"/>
      <c r="F33" s="5"/>
    </row>
    <row r="34" spans="1:9" x14ac:dyDescent="0.25">
      <c r="A34" s="16" t="s">
        <v>13</v>
      </c>
      <c r="B34" s="5">
        <f t="shared" ref="B34:I34" si="22">SUM(B35:B40)</f>
        <v>183076885091</v>
      </c>
      <c r="C34" s="5">
        <f t="shared" si="22"/>
        <v>200074154532</v>
      </c>
      <c r="D34" s="5">
        <f t="shared" si="22"/>
        <v>199144993291</v>
      </c>
      <c r="E34" s="5">
        <f t="shared" si="22"/>
        <v>212138217831</v>
      </c>
      <c r="F34" s="5">
        <f t="shared" si="22"/>
        <v>213207836839</v>
      </c>
      <c r="G34" s="5">
        <f t="shared" si="22"/>
        <v>212535408882</v>
      </c>
      <c r="H34" s="5">
        <f t="shared" si="22"/>
        <v>237834101847</v>
      </c>
      <c r="I34" s="5">
        <f t="shared" si="22"/>
        <v>239595170647</v>
      </c>
    </row>
    <row r="35" spans="1:9" x14ac:dyDescent="0.25">
      <c r="A35" t="s">
        <v>14</v>
      </c>
      <c r="B35" s="4">
        <v>21121841839</v>
      </c>
      <c r="C35" s="4">
        <v>24926033425</v>
      </c>
      <c r="D35" s="4">
        <v>29186810654</v>
      </c>
      <c r="E35" s="4">
        <v>24419408816</v>
      </c>
      <c r="F35" s="4">
        <v>28251992672</v>
      </c>
      <c r="G35" s="4">
        <v>30899127369</v>
      </c>
      <c r="H35" s="4">
        <v>24561299437</v>
      </c>
      <c r="I35" s="4">
        <v>31983138204</v>
      </c>
    </row>
    <row r="36" spans="1:9" x14ac:dyDescent="0.25">
      <c r="A36" t="s">
        <v>15</v>
      </c>
      <c r="B36" s="4">
        <v>4118927472</v>
      </c>
      <c r="C36" s="4">
        <v>3107256890</v>
      </c>
      <c r="D36" s="4">
        <v>2307110613</v>
      </c>
      <c r="E36" s="4">
        <v>4547244280</v>
      </c>
      <c r="F36" s="4">
        <v>4825232217</v>
      </c>
      <c r="G36" s="4">
        <v>2929777707</v>
      </c>
      <c r="H36" s="4">
        <v>4249733762</v>
      </c>
      <c r="I36" s="4">
        <v>3540600046</v>
      </c>
    </row>
    <row r="37" spans="1:9" x14ac:dyDescent="0.25">
      <c r="A37" t="s">
        <v>16</v>
      </c>
      <c r="B37" s="4">
        <v>29662228075</v>
      </c>
      <c r="C37" s="4">
        <v>27803955775</v>
      </c>
      <c r="D37" s="4">
        <v>27905969539</v>
      </c>
      <c r="E37" s="4">
        <v>29824354147</v>
      </c>
      <c r="F37" s="4">
        <v>30361500138</v>
      </c>
      <c r="G37" s="4">
        <v>31949382530</v>
      </c>
      <c r="H37" s="4">
        <v>34577585948</v>
      </c>
      <c r="I37" s="4">
        <v>34998833236</v>
      </c>
    </row>
    <row r="38" spans="1:9" x14ac:dyDescent="0.25">
      <c r="A38" t="s">
        <v>17</v>
      </c>
      <c r="B38" s="4">
        <v>128173887705</v>
      </c>
      <c r="C38" s="4">
        <v>144236908442</v>
      </c>
      <c r="D38" s="4">
        <v>139745102485</v>
      </c>
      <c r="E38" s="4">
        <v>153347210588</v>
      </c>
      <c r="F38" s="4">
        <v>149769111812</v>
      </c>
      <c r="G38" s="4">
        <v>146757121276</v>
      </c>
      <c r="H38" s="4">
        <v>174445482700</v>
      </c>
      <c r="I38" s="4">
        <v>169072599161</v>
      </c>
    </row>
    <row r="39" spans="1:9" x14ac:dyDescent="0.25">
      <c r="A39" t="s">
        <v>18</v>
      </c>
      <c r="B39" s="4">
        <v>0</v>
      </c>
      <c r="C39" s="4">
        <v>0</v>
      </c>
      <c r="D39" s="4"/>
      <c r="E39" s="4">
        <v>0</v>
      </c>
      <c r="F39" s="4">
        <v>0</v>
      </c>
    </row>
    <row r="40" spans="1:9" x14ac:dyDescent="0.25">
      <c r="A40" t="s">
        <v>19</v>
      </c>
      <c r="B40" s="4">
        <v>0</v>
      </c>
      <c r="C40" s="4">
        <v>0</v>
      </c>
      <c r="D40" s="4"/>
      <c r="E40" s="4">
        <v>0</v>
      </c>
      <c r="F40" s="4">
        <v>0</v>
      </c>
    </row>
    <row r="41" spans="1:9" x14ac:dyDescent="0.25">
      <c r="B41" s="5"/>
      <c r="C41" s="5"/>
      <c r="D41" s="5"/>
      <c r="E41" s="5"/>
      <c r="F41" s="5"/>
    </row>
    <row r="42" spans="1:9" x14ac:dyDescent="0.25">
      <c r="A42" s="16" t="s">
        <v>20</v>
      </c>
      <c r="B42" s="5">
        <v>10768774123</v>
      </c>
      <c r="C42" s="5">
        <v>11036161585</v>
      </c>
      <c r="D42" s="5">
        <v>13719864955</v>
      </c>
      <c r="E42" s="5">
        <v>13451149379</v>
      </c>
      <c r="F42" s="5">
        <v>14080773795</v>
      </c>
      <c r="G42" s="4">
        <v>15694865439</v>
      </c>
      <c r="H42" s="4">
        <v>17182840002</v>
      </c>
      <c r="I42" s="4">
        <v>17160893358</v>
      </c>
    </row>
    <row r="43" spans="1:9" x14ac:dyDescent="0.25">
      <c r="A43" s="2"/>
      <c r="B43" s="5">
        <f t="shared" ref="B43:I43" si="23">B30+B34+B42</f>
        <v>213857802183</v>
      </c>
      <c r="C43" s="5">
        <f t="shared" si="23"/>
        <v>228905330851</v>
      </c>
      <c r="D43" s="5">
        <f t="shared" si="23"/>
        <v>230568712984</v>
      </c>
      <c r="E43" s="5">
        <f t="shared" si="23"/>
        <v>240969267969</v>
      </c>
      <c r="F43" s="5">
        <f t="shared" si="23"/>
        <v>241782458842</v>
      </c>
      <c r="G43" s="5">
        <f t="shared" si="23"/>
        <v>250846755508</v>
      </c>
      <c r="H43" s="5">
        <f t="shared" si="23"/>
        <v>275201260142</v>
      </c>
      <c r="I43" s="5">
        <f t="shared" si="23"/>
        <v>276255976707</v>
      </c>
    </row>
    <row r="44" spans="1:9" x14ac:dyDescent="0.25">
      <c r="A44" s="16" t="s">
        <v>111</v>
      </c>
    </row>
    <row r="45" spans="1:9" x14ac:dyDescent="0.25">
      <c r="A45" t="s">
        <v>21</v>
      </c>
      <c r="B45" s="4">
        <v>5569662160</v>
      </c>
      <c r="C45" s="4">
        <v>5569662160</v>
      </c>
      <c r="D45" s="4">
        <v>5569662160</v>
      </c>
      <c r="E45" s="4">
        <v>5569662160</v>
      </c>
      <c r="F45" s="4">
        <v>5569662160</v>
      </c>
      <c r="G45" s="4">
        <v>5569662160</v>
      </c>
      <c r="H45" s="4">
        <v>6126628370</v>
      </c>
      <c r="I45" s="4">
        <v>6126628370</v>
      </c>
    </row>
    <row r="46" spans="1:9" x14ac:dyDescent="0.25">
      <c r="A46" s="3" t="s">
        <v>95</v>
      </c>
      <c r="B46" s="4">
        <v>816</v>
      </c>
      <c r="C46" s="4">
        <v>824</v>
      </c>
      <c r="D46" s="4">
        <v>793</v>
      </c>
      <c r="E46" s="4">
        <v>795</v>
      </c>
      <c r="F46" s="4">
        <v>800</v>
      </c>
      <c r="G46" s="4">
        <v>795</v>
      </c>
      <c r="H46" s="4">
        <v>798</v>
      </c>
      <c r="I46">
        <v>802</v>
      </c>
    </row>
    <row r="47" spans="1:9" x14ac:dyDescent="0.25">
      <c r="A47" t="s">
        <v>68</v>
      </c>
      <c r="B47" s="4"/>
      <c r="C47" s="4"/>
      <c r="D47" s="4">
        <v>0</v>
      </c>
      <c r="E47" s="4"/>
      <c r="F47" s="4"/>
    </row>
    <row r="48" spans="1:9" x14ac:dyDescent="0.25">
      <c r="A48" t="s">
        <v>22</v>
      </c>
      <c r="B48" s="4">
        <v>4458800280</v>
      </c>
      <c r="C48" s="4">
        <v>4700881600</v>
      </c>
      <c r="D48" s="4">
        <v>5027443088</v>
      </c>
      <c r="E48" s="4">
        <v>5152385449</v>
      </c>
      <c r="F48" s="4">
        <v>5345049714</v>
      </c>
      <c r="G48" s="4">
        <v>5849591058</v>
      </c>
      <c r="H48" s="4">
        <v>6118395025</v>
      </c>
      <c r="I48" s="4">
        <v>6363114314</v>
      </c>
    </row>
    <row r="49" spans="1:9" x14ac:dyDescent="0.25">
      <c r="A49" t="s">
        <v>23</v>
      </c>
      <c r="B49" s="4"/>
      <c r="C49" s="4"/>
      <c r="D49" s="4">
        <v>0</v>
      </c>
      <c r="E49" s="4"/>
      <c r="F49" s="4"/>
    </row>
    <row r="50" spans="1:9" x14ac:dyDescent="0.25">
      <c r="A50" t="s">
        <v>24</v>
      </c>
      <c r="B50" s="4">
        <v>722013</v>
      </c>
      <c r="C50" s="4">
        <v>7016426</v>
      </c>
      <c r="D50" s="4">
        <v>20828738</v>
      </c>
      <c r="E50" s="4">
        <v>922420</v>
      </c>
      <c r="F50" s="4">
        <v>36777971</v>
      </c>
      <c r="G50" s="4">
        <v>1040757</v>
      </c>
      <c r="H50" s="4">
        <v>748957</v>
      </c>
      <c r="I50" s="4">
        <v>912915</v>
      </c>
    </row>
    <row r="51" spans="1:9" x14ac:dyDescent="0.25">
      <c r="A51" t="s">
        <v>25</v>
      </c>
      <c r="B51" s="4">
        <v>629312</v>
      </c>
      <c r="C51" s="4">
        <v>524104</v>
      </c>
      <c r="D51" s="4">
        <v>1804817</v>
      </c>
      <c r="E51" s="4">
        <v>1879623</v>
      </c>
      <c r="F51" s="4">
        <v>1917841</v>
      </c>
      <c r="G51" s="4">
        <v>2043759</v>
      </c>
      <c r="H51" s="4">
        <v>2081098</v>
      </c>
      <c r="I51" s="4">
        <v>2108468</v>
      </c>
    </row>
    <row r="52" spans="1:9" x14ac:dyDescent="0.25">
      <c r="A52" t="s">
        <v>26</v>
      </c>
      <c r="B52" s="4">
        <v>1866148919</v>
      </c>
      <c r="C52" s="4">
        <v>2204451277</v>
      </c>
      <c r="D52" s="4">
        <v>2331214105</v>
      </c>
      <c r="E52" s="4">
        <v>1232870812</v>
      </c>
      <c r="F52" s="4">
        <v>1435859052</v>
      </c>
      <c r="G52" s="4">
        <v>2220411476</v>
      </c>
      <c r="H52" s="4">
        <v>2058788872</v>
      </c>
      <c r="I52" s="4">
        <v>2382595050</v>
      </c>
    </row>
    <row r="53" spans="1:9" x14ac:dyDescent="0.25">
      <c r="A53" s="2"/>
      <c r="B53" s="5">
        <f t="shared" ref="B53:I53" si="24">SUM(B45:B52)</f>
        <v>11895963500</v>
      </c>
      <c r="C53" s="5">
        <f t="shared" si="24"/>
        <v>12482536391</v>
      </c>
      <c r="D53" s="5">
        <f t="shared" si="24"/>
        <v>12950953701</v>
      </c>
      <c r="E53" s="5">
        <f t="shared" si="24"/>
        <v>11957721259</v>
      </c>
      <c r="F53" s="5">
        <f t="shared" si="24"/>
        <v>12389267538</v>
      </c>
      <c r="G53" s="5">
        <f t="shared" si="24"/>
        <v>13642750005</v>
      </c>
      <c r="H53" s="5">
        <f t="shared" si="24"/>
        <v>14306643120</v>
      </c>
      <c r="I53" s="5">
        <f t="shared" si="24"/>
        <v>14875359919</v>
      </c>
    </row>
    <row r="54" spans="1:9" x14ac:dyDescent="0.25">
      <c r="A54" s="16" t="s">
        <v>27</v>
      </c>
      <c r="B54" s="5"/>
      <c r="C54" s="5"/>
      <c r="D54" s="5"/>
      <c r="E54" s="5"/>
      <c r="F54" s="5"/>
    </row>
    <row r="55" spans="1:9" x14ac:dyDescent="0.25">
      <c r="A55" s="2"/>
      <c r="B55" s="5">
        <f t="shared" ref="B55:E55" si="25">B43+B53</f>
        <v>225753765683</v>
      </c>
      <c r="C55" s="5">
        <f t="shared" si="25"/>
        <v>241387867242</v>
      </c>
      <c r="D55" s="5">
        <f t="shared" si="25"/>
        <v>243519666685</v>
      </c>
      <c r="E55" s="5">
        <f t="shared" si="25"/>
        <v>252926989228</v>
      </c>
      <c r="F55" s="5">
        <f>F43+F53</f>
        <v>254171726380</v>
      </c>
      <c r="G55" s="5">
        <f t="shared" ref="G55:I55" si="26">G43+G53</f>
        <v>264489505513</v>
      </c>
      <c r="H55" s="5">
        <f t="shared" si="26"/>
        <v>289507903262</v>
      </c>
      <c r="I55" s="5">
        <f t="shared" si="26"/>
        <v>291131336626</v>
      </c>
    </row>
    <row r="57" spans="1:9" x14ac:dyDescent="0.25">
      <c r="A57" s="17" t="s">
        <v>112</v>
      </c>
      <c r="B57" s="9">
        <f>B53/B58</f>
        <v>21.358501033391224</v>
      </c>
      <c r="C57" s="9">
        <f t="shared" ref="C57:I57" si="27">C53/C58</f>
        <v>22.411658072632541</v>
      </c>
      <c r="D57" s="9">
        <f t="shared" si="27"/>
        <v>23.25267373308689</v>
      </c>
      <c r="E57" s="9">
        <f t="shared" si="27"/>
        <v>21.469383448205413</v>
      </c>
      <c r="F57" s="9">
        <f t="shared" si="27"/>
        <v>22.244199346554261</v>
      </c>
      <c r="G57" s="9">
        <f t="shared" si="27"/>
        <v>24.49475320600056</v>
      </c>
      <c r="H57" s="9">
        <f t="shared" si="27"/>
        <v>23.351576521361618</v>
      </c>
      <c r="I57" s="9">
        <f t="shared" si="27"/>
        <v>24.279846957650541</v>
      </c>
    </row>
    <row r="58" spans="1:9" x14ac:dyDescent="0.25">
      <c r="A58" s="17" t="s">
        <v>113</v>
      </c>
      <c r="B58" s="8">
        <f t="shared" ref="B58:I58" si="28">B45/10</f>
        <v>556966216</v>
      </c>
      <c r="C58" s="8">
        <f>C45/10</f>
        <v>556966216</v>
      </c>
      <c r="D58" s="8">
        <f t="shared" si="28"/>
        <v>556966216</v>
      </c>
      <c r="E58" s="8">
        <f t="shared" si="28"/>
        <v>556966216</v>
      </c>
      <c r="F58" s="8">
        <f t="shared" si="28"/>
        <v>556966216</v>
      </c>
      <c r="G58" s="8">
        <f t="shared" si="28"/>
        <v>556966216</v>
      </c>
      <c r="H58" s="8">
        <f t="shared" si="28"/>
        <v>612662837</v>
      </c>
      <c r="I58" s="8">
        <f t="shared" si="28"/>
        <v>612662837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>
      <pane xSplit="1" ySplit="5" topLeftCell="H33" activePane="bottomRight" state="frozen"/>
      <selection pane="topRight" activeCell="B1" sqref="B1"/>
      <selection pane="bottomLeft" activeCell="A6" sqref="A6"/>
      <selection pane="bottomRight" activeCell="I40" sqref="I40"/>
    </sheetView>
  </sheetViews>
  <sheetFormatPr defaultRowHeight="15" x14ac:dyDescent="0.25"/>
  <cols>
    <col min="1" max="1" width="42.7109375" customWidth="1"/>
    <col min="2" max="6" width="14.5703125" bestFit="1" customWidth="1"/>
    <col min="7" max="7" width="13.5703125" customWidth="1"/>
    <col min="8" max="8" width="13.42578125" customWidth="1"/>
    <col min="9" max="9" width="16" customWidth="1"/>
  </cols>
  <sheetData>
    <row r="1" spans="1:9" x14ac:dyDescent="0.25">
      <c r="A1" s="2" t="s">
        <v>97</v>
      </c>
    </row>
    <row r="2" spans="1:9" x14ac:dyDescent="0.25">
      <c r="A2" s="2" t="s">
        <v>133</v>
      </c>
    </row>
    <row r="3" spans="1:9" x14ac:dyDescent="0.25">
      <c r="A3" t="s">
        <v>96</v>
      </c>
    </row>
    <row r="4" spans="1:9" x14ac:dyDescent="0.25">
      <c r="B4" s="12" t="s">
        <v>92</v>
      </c>
      <c r="C4" s="12" t="s">
        <v>94</v>
      </c>
      <c r="D4" s="12" t="s">
        <v>93</v>
      </c>
      <c r="E4" s="12" t="s">
        <v>92</v>
      </c>
      <c r="F4" s="12" t="s">
        <v>94</v>
      </c>
      <c r="G4" s="19" t="s">
        <v>93</v>
      </c>
      <c r="H4" s="19" t="s">
        <v>92</v>
      </c>
      <c r="I4" s="19" t="s">
        <v>94</v>
      </c>
    </row>
    <row r="5" spans="1:9" ht="15.75" x14ac:dyDescent="0.25">
      <c r="B5" s="13">
        <v>42916</v>
      </c>
      <c r="C5" s="13">
        <v>43008</v>
      </c>
      <c r="D5" s="13">
        <v>43190</v>
      </c>
      <c r="E5" s="13">
        <v>43281</v>
      </c>
      <c r="F5" s="13">
        <v>43373</v>
      </c>
      <c r="G5" s="20">
        <v>43555</v>
      </c>
      <c r="H5" s="20">
        <v>43646</v>
      </c>
      <c r="I5" s="20">
        <v>43738</v>
      </c>
    </row>
    <row r="6" spans="1:9" ht="15.75" x14ac:dyDescent="0.25">
      <c r="A6" s="17" t="s">
        <v>114</v>
      </c>
      <c r="B6" s="13"/>
      <c r="C6" s="13"/>
      <c r="D6" s="13"/>
      <c r="E6" s="13"/>
      <c r="F6" s="13"/>
    </row>
    <row r="7" spans="1:9" x14ac:dyDescent="0.25">
      <c r="A7" s="16" t="s">
        <v>30</v>
      </c>
      <c r="B7" s="5">
        <f>B8-B9</f>
        <v>2462400818</v>
      </c>
      <c r="C7" s="5">
        <f>C8-C9</f>
        <v>3999992946</v>
      </c>
      <c r="D7" s="5">
        <f>D8-D9</f>
        <v>1562728028</v>
      </c>
      <c r="E7" s="5">
        <f>E8-E9</f>
        <v>3068763473</v>
      </c>
      <c r="F7" s="5">
        <f>F8-F9</f>
        <v>4601721946</v>
      </c>
      <c r="G7" s="5">
        <f t="shared" ref="G7:I7" si="0">G8-G9</f>
        <v>1751935605</v>
      </c>
      <c r="H7" s="5">
        <f t="shared" si="0"/>
        <v>3709475088</v>
      </c>
      <c r="I7" s="5">
        <f t="shared" si="0"/>
        <v>5082855357</v>
      </c>
    </row>
    <row r="8" spans="1:9" x14ac:dyDescent="0.25">
      <c r="A8" t="s">
        <v>28</v>
      </c>
      <c r="B8" s="4">
        <v>6723009095</v>
      </c>
      <c r="C8" s="4">
        <v>10538207360</v>
      </c>
      <c r="D8" s="4">
        <v>4021122570</v>
      </c>
      <c r="E8" s="4">
        <v>8420891481</v>
      </c>
      <c r="F8" s="4">
        <v>12968660437</v>
      </c>
      <c r="G8" s="4">
        <v>4700401807</v>
      </c>
      <c r="H8" s="4">
        <v>9684079895</v>
      </c>
      <c r="I8" s="4">
        <v>14649097628</v>
      </c>
    </row>
    <row r="9" spans="1:9" x14ac:dyDescent="0.25">
      <c r="A9" t="s">
        <v>29</v>
      </c>
      <c r="B9" s="4">
        <v>4260608277</v>
      </c>
      <c r="C9" s="4">
        <v>6538214414</v>
      </c>
      <c r="D9" s="4">
        <v>2458394542</v>
      </c>
      <c r="E9" s="4">
        <v>5352128008</v>
      </c>
      <c r="F9" s="4">
        <v>8366938491</v>
      </c>
      <c r="G9" s="4">
        <v>2948466202</v>
      </c>
      <c r="H9" s="4">
        <v>5974604807</v>
      </c>
      <c r="I9" s="4">
        <v>9566242271</v>
      </c>
    </row>
    <row r="10" spans="1:9" x14ac:dyDescent="0.25">
      <c r="A10" t="s">
        <v>31</v>
      </c>
      <c r="B10" s="4">
        <v>1165449176</v>
      </c>
      <c r="C10" s="4">
        <v>1733039120</v>
      </c>
      <c r="D10" s="4">
        <v>513437104</v>
      </c>
      <c r="E10" s="4">
        <v>1026668475</v>
      </c>
      <c r="F10" s="4">
        <v>1636560551</v>
      </c>
      <c r="G10" s="4">
        <v>537543333</v>
      </c>
      <c r="H10" s="4">
        <v>967485743</v>
      </c>
      <c r="I10" s="4">
        <v>1815823462</v>
      </c>
    </row>
    <row r="11" spans="1:9" x14ac:dyDescent="0.25">
      <c r="A11" t="s">
        <v>32</v>
      </c>
      <c r="B11" s="4">
        <v>745945585</v>
      </c>
      <c r="C11" s="4">
        <v>1149029536</v>
      </c>
      <c r="D11" s="4">
        <v>249635713</v>
      </c>
      <c r="E11" s="4">
        <v>450179614</v>
      </c>
      <c r="F11" s="4">
        <v>826968913</v>
      </c>
      <c r="G11" s="4">
        <v>339438362</v>
      </c>
      <c r="H11" s="4">
        <v>636130986</v>
      </c>
      <c r="I11" s="4">
        <v>1035895770</v>
      </c>
    </row>
    <row r="12" spans="1:9" x14ac:dyDescent="0.25">
      <c r="A12" t="s">
        <v>33</v>
      </c>
      <c r="B12" s="4">
        <v>300509057</v>
      </c>
      <c r="C12" s="4">
        <v>425699160</v>
      </c>
      <c r="D12" s="4">
        <v>85472360</v>
      </c>
      <c r="E12" s="4">
        <v>240297425</v>
      </c>
      <c r="F12" s="4">
        <v>330102506</v>
      </c>
      <c r="G12" s="4">
        <v>97118940</v>
      </c>
      <c r="H12" s="4">
        <v>260645792</v>
      </c>
      <c r="I12" s="4">
        <v>370290847</v>
      </c>
    </row>
    <row r="13" spans="1:9" x14ac:dyDescent="0.25">
      <c r="A13" s="2"/>
      <c r="B13" s="5">
        <f>B7+SUM(B10:B12)</f>
        <v>4674304636</v>
      </c>
      <c r="C13" s="5">
        <f>C7+SUM(C10:C12)</f>
        <v>7307760762</v>
      </c>
      <c r="D13" s="5">
        <f>D7+SUM(D10:D12)</f>
        <v>2411273205</v>
      </c>
      <c r="E13" s="5">
        <f>E7+SUM(E10:E12)</f>
        <v>4785908987</v>
      </c>
      <c r="F13" s="5">
        <f>F7+SUM(F10:F12)</f>
        <v>7395353916</v>
      </c>
      <c r="G13" s="5">
        <f t="shared" ref="G13:I13" si="1">G7+SUM(G10:G12)</f>
        <v>2726036240</v>
      </c>
      <c r="H13" s="5">
        <f t="shared" si="1"/>
        <v>5573737609</v>
      </c>
      <c r="I13" s="5">
        <f t="shared" si="1"/>
        <v>8304865436</v>
      </c>
    </row>
    <row r="14" spans="1:9" x14ac:dyDescent="0.25">
      <c r="A14" s="17" t="s">
        <v>115</v>
      </c>
    </row>
    <row r="15" spans="1:9" x14ac:dyDescent="0.25">
      <c r="A15" t="s">
        <v>34</v>
      </c>
      <c r="B15" s="4">
        <v>909223146</v>
      </c>
      <c r="C15" s="4">
        <v>1422293401</v>
      </c>
      <c r="D15" s="4">
        <v>446052883</v>
      </c>
      <c r="E15" s="4">
        <v>981007354</v>
      </c>
      <c r="F15" s="4">
        <v>1561323691</v>
      </c>
      <c r="G15" s="4">
        <v>469541678</v>
      </c>
      <c r="H15" s="4">
        <v>1030876683</v>
      </c>
      <c r="I15" s="4">
        <v>1567772495</v>
      </c>
    </row>
    <row r="16" spans="1:9" x14ac:dyDescent="0.25">
      <c r="A16" t="s">
        <v>35</v>
      </c>
      <c r="B16" s="4">
        <v>342528437</v>
      </c>
      <c r="C16" s="4">
        <v>521717400</v>
      </c>
      <c r="D16" s="4">
        <v>186056178</v>
      </c>
      <c r="E16" s="4">
        <v>365617328</v>
      </c>
      <c r="F16" s="4">
        <v>551984466</v>
      </c>
      <c r="G16" s="4">
        <v>183493843</v>
      </c>
      <c r="H16" s="4">
        <v>369947075</v>
      </c>
      <c r="I16" s="4">
        <v>3344413</v>
      </c>
    </row>
    <row r="17" spans="1:9" x14ac:dyDescent="0.25">
      <c r="A17" t="s">
        <v>36</v>
      </c>
      <c r="B17" s="4">
        <v>564230</v>
      </c>
      <c r="C17" s="4">
        <v>675339</v>
      </c>
      <c r="D17" s="4">
        <v>349784</v>
      </c>
      <c r="E17" s="4">
        <v>511335</v>
      </c>
      <c r="F17" s="4">
        <v>693073</v>
      </c>
      <c r="G17" s="4">
        <v>550858</v>
      </c>
      <c r="H17" s="4">
        <v>959061</v>
      </c>
      <c r="I17" s="4">
        <v>559365907</v>
      </c>
    </row>
    <row r="18" spans="1:9" x14ac:dyDescent="0.25">
      <c r="A18" t="s">
        <v>37</v>
      </c>
      <c r="B18" s="4">
        <v>56506622</v>
      </c>
      <c r="C18" s="4">
        <v>84837330</v>
      </c>
      <c r="D18" s="4">
        <v>16622042</v>
      </c>
      <c r="E18" s="4">
        <v>44285353</v>
      </c>
      <c r="F18" s="4">
        <v>61746643</v>
      </c>
      <c r="G18" s="4">
        <v>28199754</v>
      </c>
      <c r="H18" s="4">
        <v>45105673</v>
      </c>
      <c r="I18" s="4">
        <v>62318711</v>
      </c>
    </row>
    <row r="19" spans="1:9" x14ac:dyDescent="0.25">
      <c r="A19" t="s">
        <v>38</v>
      </c>
      <c r="B19" s="4">
        <v>23075084</v>
      </c>
      <c r="C19" s="4">
        <v>34278775</v>
      </c>
      <c r="D19" s="4">
        <v>11696559</v>
      </c>
      <c r="E19" s="4">
        <v>24316642</v>
      </c>
      <c r="F19" s="4">
        <v>36198708</v>
      </c>
      <c r="G19" s="4">
        <v>12617748</v>
      </c>
      <c r="H19" s="4">
        <v>23990413</v>
      </c>
      <c r="I19" s="4">
        <v>36211337</v>
      </c>
    </row>
    <row r="20" spans="1:9" x14ac:dyDescent="0.25">
      <c r="A20" t="s">
        <v>39</v>
      </c>
      <c r="B20" s="4">
        <v>6835800</v>
      </c>
      <c r="C20" s="4">
        <v>10465350</v>
      </c>
      <c r="D20" s="4">
        <v>2119459</v>
      </c>
      <c r="E20" s="4">
        <v>5854009</v>
      </c>
      <c r="F20" s="4">
        <v>9507079</v>
      </c>
      <c r="G20" s="4">
        <v>3128070</v>
      </c>
      <c r="H20" s="4">
        <v>7007820</v>
      </c>
      <c r="I20" s="4">
        <v>10386450</v>
      </c>
    </row>
    <row r="21" spans="1:9" x14ac:dyDescent="0.25">
      <c r="A21" t="s">
        <v>40</v>
      </c>
      <c r="B21" s="4">
        <v>1820000</v>
      </c>
      <c r="C21" s="4">
        <v>2543000</v>
      </c>
      <c r="D21" s="4">
        <v>710000</v>
      </c>
      <c r="E21" s="4">
        <v>1659000</v>
      </c>
      <c r="F21" s="4">
        <v>2287000</v>
      </c>
      <c r="G21" s="4">
        <v>623000</v>
      </c>
      <c r="H21" s="4">
        <v>1490000</v>
      </c>
      <c r="I21" s="4">
        <v>2100000</v>
      </c>
    </row>
    <row r="22" spans="1:9" x14ac:dyDescent="0.25">
      <c r="A22" t="s">
        <v>41</v>
      </c>
      <c r="B22" s="4"/>
      <c r="C22" s="4">
        <v>115000</v>
      </c>
      <c r="D22" s="4"/>
      <c r="E22" s="4"/>
      <c r="F22" s="4">
        <v>115000</v>
      </c>
      <c r="G22" s="4">
        <v>127778</v>
      </c>
    </row>
    <row r="23" spans="1:9" x14ac:dyDescent="0.25">
      <c r="A23" t="s">
        <v>42</v>
      </c>
      <c r="B23" s="4"/>
      <c r="C23" s="4"/>
      <c r="D23" s="4"/>
      <c r="E23" s="4"/>
      <c r="F23" s="4"/>
    </row>
    <row r="24" spans="1:9" x14ac:dyDescent="0.25">
      <c r="A24" t="s">
        <v>43</v>
      </c>
      <c r="B24" s="4">
        <v>116984317</v>
      </c>
      <c r="C24" s="4">
        <v>170970957</v>
      </c>
      <c r="D24" s="4">
        <v>61676300</v>
      </c>
      <c r="E24" s="4">
        <v>124139202</v>
      </c>
      <c r="F24" s="4">
        <v>178025904</v>
      </c>
      <c r="G24" s="4">
        <v>56231498</v>
      </c>
      <c r="H24" s="4">
        <v>102844163</v>
      </c>
      <c r="I24" s="4">
        <v>154407776</v>
      </c>
    </row>
    <row r="25" spans="1:9" x14ac:dyDescent="0.25">
      <c r="A25" t="s">
        <v>44</v>
      </c>
      <c r="B25" s="4">
        <v>284238249</v>
      </c>
      <c r="C25" s="4">
        <v>419941524</v>
      </c>
      <c r="D25" s="4">
        <v>141368382</v>
      </c>
      <c r="E25" s="4">
        <v>280905021</v>
      </c>
      <c r="F25" s="4">
        <v>427919639</v>
      </c>
      <c r="G25" s="4">
        <v>181920316</v>
      </c>
      <c r="H25" s="4">
        <v>341080301</v>
      </c>
      <c r="I25" s="4">
        <v>511408021</v>
      </c>
    </row>
    <row r="26" spans="1:9" x14ac:dyDescent="0.25">
      <c r="A26" s="2"/>
      <c r="B26" s="5">
        <f t="shared" ref="B26:I26" si="2">SUM(B15:B25)</f>
        <v>1741775885</v>
      </c>
      <c r="C26" s="5">
        <f t="shared" si="2"/>
        <v>2667838076</v>
      </c>
      <c r="D26" s="5">
        <f t="shared" si="2"/>
        <v>866651587</v>
      </c>
      <c r="E26" s="5">
        <f t="shared" si="2"/>
        <v>1828295244</v>
      </c>
      <c r="F26" s="5">
        <f t="shared" si="2"/>
        <v>2829801203</v>
      </c>
      <c r="G26" s="5">
        <f t="shared" si="2"/>
        <v>936434543</v>
      </c>
      <c r="H26" s="5">
        <f t="shared" si="2"/>
        <v>1923301189</v>
      </c>
      <c r="I26" s="5">
        <f t="shared" si="2"/>
        <v>2907315110</v>
      </c>
    </row>
    <row r="27" spans="1:9" x14ac:dyDescent="0.25">
      <c r="A27" s="17" t="s">
        <v>116</v>
      </c>
      <c r="B27" s="5">
        <f t="shared" ref="B27:I27" si="3">B13-B26</f>
        <v>2932528751</v>
      </c>
      <c r="C27" s="5">
        <f t="shared" si="3"/>
        <v>4639922686</v>
      </c>
      <c r="D27" s="5">
        <f t="shared" si="3"/>
        <v>1544621618</v>
      </c>
      <c r="E27" s="5">
        <f t="shared" si="3"/>
        <v>2957613743</v>
      </c>
      <c r="F27" s="5">
        <f t="shared" si="3"/>
        <v>4565552713</v>
      </c>
      <c r="G27" s="5">
        <f t="shared" si="3"/>
        <v>1789601697</v>
      </c>
      <c r="H27" s="5">
        <f t="shared" si="3"/>
        <v>3650436420</v>
      </c>
      <c r="I27" s="5">
        <f t="shared" si="3"/>
        <v>5397550326</v>
      </c>
    </row>
    <row r="28" spans="1:9" x14ac:dyDescent="0.25">
      <c r="A28" s="15" t="s">
        <v>117</v>
      </c>
      <c r="B28" s="5"/>
      <c r="C28" s="5"/>
      <c r="D28" s="5"/>
      <c r="E28" s="5"/>
      <c r="F28" s="5"/>
    </row>
    <row r="29" spans="1:9" x14ac:dyDescent="0.25">
      <c r="A29" t="s">
        <v>45</v>
      </c>
      <c r="B29" s="4">
        <v>378153000</v>
      </c>
      <c r="C29" s="4">
        <v>795119500</v>
      </c>
      <c r="D29" s="4">
        <v>462969000</v>
      </c>
      <c r="E29" s="4">
        <v>1258041000</v>
      </c>
      <c r="F29" s="4">
        <v>1729067359</v>
      </c>
      <c r="G29" s="4">
        <v>795475000</v>
      </c>
      <c r="H29" s="4">
        <v>1309863000</v>
      </c>
      <c r="I29" s="4">
        <v>1775920500</v>
      </c>
    </row>
    <row r="30" spans="1:9" x14ac:dyDescent="0.25">
      <c r="A30" t="s">
        <v>46</v>
      </c>
      <c r="B30" s="4"/>
      <c r="C30" s="4"/>
      <c r="D30" s="4"/>
      <c r="E30" s="4"/>
      <c r="F30" s="4"/>
      <c r="I30" s="4">
        <v>2619145</v>
      </c>
    </row>
    <row r="31" spans="1:9" x14ac:dyDescent="0.25">
      <c r="A31" t="s">
        <v>47</v>
      </c>
      <c r="B31" s="4"/>
      <c r="C31" s="4"/>
      <c r="D31" s="4"/>
      <c r="E31" s="4"/>
      <c r="F31" s="4"/>
    </row>
    <row r="32" spans="1:9" x14ac:dyDescent="0.25">
      <c r="B32" s="5"/>
      <c r="C32" s="5"/>
      <c r="D32" s="5"/>
      <c r="E32" s="5"/>
      <c r="F32" s="5"/>
    </row>
    <row r="33" spans="1:9" x14ac:dyDescent="0.25">
      <c r="A33" t="s">
        <v>48</v>
      </c>
      <c r="B33" s="4"/>
      <c r="C33" s="4"/>
      <c r="D33" s="4"/>
      <c r="E33" s="4"/>
      <c r="F33" s="4"/>
    </row>
    <row r="34" spans="1:9" x14ac:dyDescent="0.25">
      <c r="A34" t="s">
        <v>49</v>
      </c>
      <c r="B34" s="4">
        <v>-3853863</v>
      </c>
      <c r="C34" s="4">
        <v>-3115442</v>
      </c>
      <c r="D34" s="4">
        <v>131592</v>
      </c>
      <c r="E34" s="4">
        <v>2034932</v>
      </c>
      <c r="F34" s="4">
        <v>4634432</v>
      </c>
    </row>
    <row r="35" spans="1:9" x14ac:dyDescent="0.25">
      <c r="A35" t="s">
        <v>50</v>
      </c>
      <c r="B35" s="4">
        <v>248099335</v>
      </c>
      <c r="C35" s="4">
        <v>281430782</v>
      </c>
      <c r="D35" s="4">
        <v>-2480900</v>
      </c>
      <c r="E35" s="4">
        <v>-26334720</v>
      </c>
      <c r="F35" s="4">
        <v>112494875</v>
      </c>
      <c r="G35" s="4">
        <v>-95164145</v>
      </c>
      <c r="H35" s="4">
        <v>-109863000</v>
      </c>
      <c r="I35" s="4">
        <v>-75920500</v>
      </c>
    </row>
    <row r="36" spans="1:9" x14ac:dyDescent="0.25">
      <c r="A36" s="2"/>
      <c r="B36" s="5">
        <f t="shared" ref="B36:H36" si="4">B29+B34+B35</f>
        <v>622398472</v>
      </c>
      <c r="C36" s="5">
        <f t="shared" si="4"/>
        <v>1073434840</v>
      </c>
      <c r="D36" s="5">
        <f t="shared" si="4"/>
        <v>460619692</v>
      </c>
      <c r="E36" s="5">
        <f t="shared" si="4"/>
        <v>1233741212</v>
      </c>
      <c r="F36" s="5">
        <f t="shared" si="4"/>
        <v>1846196666</v>
      </c>
      <c r="G36" s="5">
        <f t="shared" si="4"/>
        <v>700310855</v>
      </c>
      <c r="H36" s="5">
        <f t="shared" si="4"/>
        <v>1200000000</v>
      </c>
      <c r="I36" s="5">
        <f>I29+I34+I35+I30</f>
        <v>1702619145</v>
      </c>
    </row>
    <row r="37" spans="1:9" x14ac:dyDescent="0.25">
      <c r="A37" s="17" t="s">
        <v>118</v>
      </c>
      <c r="B37" s="5">
        <f t="shared" ref="B37:I37" si="5">B27-B36</f>
        <v>2310130279</v>
      </c>
      <c r="C37" s="5">
        <f t="shared" si="5"/>
        <v>3566487846</v>
      </c>
      <c r="D37" s="5">
        <f t="shared" si="5"/>
        <v>1084001926</v>
      </c>
      <c r="E37" s="5">
        <f t="shared" si="5"/>
        <v>1723872531</v>
      </c>
      <c r="F37" s="5">
        <f t="shared" si="5"/>
        <v>2719356047</v>
      </c>
      <c r="G37" s="5">
        <f t="shared" si="5"/>
        <v>1089290842</v>
      </c>
      <c r="H37" s="5">
        <f t="shared" si="5"/>
        <v>2450436420</v>
      </c>
      <c r="I37" s="5">
        <f t="shared" si="5"/>
        <v>3694931181</v>
      </c>
    </row>
    <row r="38" spans="1:9" x14ac:dyDescent="0.25">
      <c r="A38" s="17" t="s">
        <v>119</v>
      </c>
      <c r="B38" s="5">
        <f t="shared" ref="B38:I38" si="6">SUM(B39:B40)</f>
        <v>1132332757</v>
      </c>
      <c r="C38" s="5">
        <f t="shared" si="6"/>
        <v>1808306638</v>
      </c>
      <c r="D38" s="5">
        <f t="shared" si="6"/>
        <v>623355763</v>
      </c>
      <c r="E38" s="5">
        <f t="shared" si="6"/>
        <v>1122694866</v>
      </c>
      <c r="F38" s="5">
        <f t="shared" si="6"/>
        <v>1722525872</v>
      </c>
      <c r="G38" s="5">
        <f t="shared" si="6"/>
        <v>667192273</v>
      </c>
      <c r="H38" s="5">
        <f t="shared" si="6"/>
        <v>1364190275</v>
      </c>
      <c r="I38" s="5">
        <f t="shared" si="6"/>
        <v>2040159565</v>
      </c>
    </row>
    <row r="39" spans="1:9" x14ac:dyDescent="0.25">
      <c r="A39" t="s">
        <v>51</v>
      </c>
      <c r="B39" s="4">
        <v>1146454991</v>
      </c>
      <c r="C39" s="4">
        <v>1828118047</v>
      </c>
      <c r="D39" s="4">
        <v>629397568</v>
      </c>
      <c r="E39" s="4">
        <v>1125683437</v>
      </c>
      <c r="F39" s="4">
        <v>1730612477</v>
      </c>
      <c r="G39" s="4">
        <v>672198361</v>
      </c>
      <c r="H39" s="4">
        <v>1369224986</v>
      </c>
      <c r="I39" s="4">
        <v>2046823117</v>
      </c>
    </row>
    <row r="40" spans="1:9" x14ac:dyDescent="0.25">
      <c r="A40" t="s">
        <v>52</v>
      </c>
      <c r="B40" s="4">
        <v>-14122234</v>
      </c>
      <c r="C40" s="4">
        <v>-19811409</v>
      </c>
      <c r="D40" s="4">
        <v>-6041805</v>
      </c>
      <c r="E40" s="4">
        <v>-2988571</v>
      </c>
      <c r="F40" s="4">
        <v>-8086605</v>
      </c>
      <c r="G40" s="4">
        <v>-5006088</v>
      </c>
      <c r="H40" s="4">
        <v>-5034711</v>
      </c>
      <c r="I40" s="4">
        <v>-6663552</v>
      </c>
    </row>
    <row r="41" spans="1:9" x14ac:dyDescent="0.25">
      <c r="B41" s="5"/>
      <c r="C41" s="5"/>
      <c r="D41" s="5"/>
      <c r="E41" s="5"/>
      <c r="F41" s="5"/>
    </row>
    <row r="42" spans="1:9" x14ac:dyDescent="0.25">
      <c r="A42" s="2" t="s">
        <v>120</v>
      </c>
      <c r="B42" s="5">
        <f t="shared" ref="B42:E42" si="7">B37-B38</f>
        <v>1177797522</v>
      </c>
      <c r="C42" s="5">
        <f t="shared" si="7"/>
        <v>1758181208</v>
      </c>
      <c r="D42" s="5">
        <f t="shared" si="7"/>
        <v>460646163</v>
      </c>
      <c r="E42" s="5">
        <f t="shared" si="7"/>
        <v>601177665</v>
      </c>
      <c r="F42" s="5">
        <f>F37-F38</f>
        <v>996830175</v>
      </c>
      <c r="G42" s="5">
        <f t="shared" ref="G42:I42" si="8">G37-G38</f>
        <v>422098569</v>
      </c>
      <c r="H42" s="5">
        <f t="shared" si="8"/>
        <v>1086246145</v>
      </c>
      <c r="I42" s="5">
        <f t="shared" si="8"/>
        <v>1654771616</v>
      </c>
    </row>
    <row r="43" spans="1:9" x14ac:dyDescent="0.25">
      <c r="A43" s="18" t="s">
        <v>53</v>
      </c>
      <c r="B43" s="6">
        <f>B42/'1'!B58</f>
        <v>2.1146660033685061</v>
      </c>
      <c r="C43" s="6">
        <f>C42/'1'!C58</f>
        <v>3.156710689971185</v>
      </c>
      <c r="D43" s="6">
        <f>D42/'1'!D58</f>
        <v>0.82706302423197608</v>
      </c>
      <c r="E43" s="6">
        <f>E42/'1'!E58</f>
        <v>1.0793790498057785</v>
      </c>
      <c r="F43" s="6">
        <f>F42/'1'!F58</f>
        <v>1.7897498023470781</v>
      </c>
      <c r="G43" s="6">
        <f>G42/'1'!G58</f>
        <v>0.75785309211645258</v>
      </c>
      <c r="H43" s="6">
        <f>H42/'1'!H58</f>
        <v>1.7729917328084974</v>
      </c>
      <c r="I43" s="6">
        <f>I42/'1'!I58</f>
        <v>2.7009498798765885</v>
      </c>
    </row>
    <row r="44" spans="1:9" x14ac:dyDescent="0.25">
      <c r="A44" s="18" t="s">
        <v>121</v>
      </c>
      <c r="B44" s="5">
        <f>'1'!B45/10</f>
        <v>556966216</v>
      </c>
      <c r="C44" s="5">
        <f>'1'!C45/10</f>
        <v>556966216</v>
      </c>
      <c r="D44" s="5">
        <f>'1'!D45/10</f>
        <v>556966216</v>
      </c>
      <c r="E44" s="5">
        <f>'1'!E45/10</f>
        <v>556966216</v>
      </c>
      <c r="F44" s="5">
        <f>'1'!F45/10</f>
        <v>556966216</v>
      </c>
      <c r="G44" s="5">
        <f>'1'!G45/10</f>
        <v>556966216</v>
      </c>
      <c r="H44" s="5">
        <f>'1'!H45/10</f>
        <v>612662837</v>
      </c>
      <c r="I44" s="5">
        <f>'1'!I45/10</f>
        <v>612662837</v>
      </c>
    </row>
    <row r="45" spans="1:9" x14ac:dyDescent="0.25">
      <c r="B45" s="5"/>
      <c r="C45" s="5"/>
      <c r="D45" s="5"/>
      <c r="E45" s="5"/>
      <c r="F45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workbookViewId="0">
      <pane xSplit="1" ySplit="5" topLeftCell="H54" activePane="bottomRight" state="frozen"/>
      <selection pane="topRight" activeCell="B1" sqref="B1"/>
      <selection pane="bottomLeft" activeCell="A6" sqref="A6"/>
      <selection pane="bottomRight" activeCell="I53" sqref="I53"/>
    </sheetView>
  </sheetViews>
  <sheetFormatPr defaultRowHeight="15" x14ac:dyDescent="0.25"/>
  <cols>
    <col min="1" max="1" width="39.7109375" customWidth="1"/>
    <col min="2" max="6" width="14.5703125" bestFit="1" customWidth="1"/>
    <col min="7" max="7" width="13.5703125" customWidth="1"/>
    <col min="8" max="8" width="15.5703125" customWidth="1"/>
    <col min="9" max="9" width="16.140625" customWidth="1"/>
  </cols>
  <sheetData>
    <row r="1" spans="1:9" x14ac:dyDescent="0.25">
      <c r="A1" s="2" t="s">
        <v>97</v>
      </c>
    </row>
    <row r="2" spans="1:9" x14ac:dyDescent="0.25">
      <c r="A2" s="2" t="s">
        <v>134</v>
      </c>
    </row>
    <row r="3" spans="1:9" x14ac:dyDescent="0.25">
      <c r="A3" t="s">
        <v>96</v>
      </c>
    </row>
    <row r="4" spans="1:9" x14ac:dyDescent="0.25">
      <c r="B4" s="12" t="s">
        <v>92</v>
      </c>
      <c r="C4" s="12" t="s">
        <v>94</v>
      </c>
      <c r="D4" s="12" t="s">
        <v>93</v>
      </c>
      <c r="E4" s="12" t="s">
        <v>92</v>
      </c>
      <c r="F4" s="12" t="s">
        <v>94</v>
      </c>
      <c r="G4" s="19" t="s">
        <v>93</v>
      </c>
      <c r="H4" s="19" t="s">
        <v>92</v>
      </c>
      <c r="I4" s="19" t="s">
        <v>94</v>
      </c>
    </row>
    <row r="5" spans="1:9" ht="15.75" x14ac:dyDescent="0.25">
      <c r="B5" s="13">
        <v>42916</v>
      </c>
      <c r="C5" s="13">
        <v>43008</v>
      </c>
      <c r="D5" s="13">
        <v>43190</v>
      </c>
      <c r="E5" s="13">
        <v>43281</v>
      </c>
      <c r="F5" s="13">
        <v>43373</v>
      </c>
      <c r="G5" s="20">
        <v>43555</v>
      </c>
      <c r="H5" s="20">
        <v>43646</v>
      </c>
      <c r="I5" s="20">
        <v>43738</v>
      </c>
    </row>
    <row r="6" spans="1:9" ht="15.75" x14ac:dyDescent="0.25">
      <c r="A6" s="17" t="s">
        <v>122</v>
      </c>
      <c r="B6" s="13"/>
      <c r="C6" s="13"/>
      <c r="D6" s="13"/>
      <c r="E6" s="13"/>
      <c r="F6" s="13"/>
    </row>
    <row r="7" spans="1:9" x14ac:dyDescent="0.25">
      <c r="A7" s="15" t="s">
        <v>123</v>
      </c>
    </row>
    <row r="8" spans="1:9" x14ac:dyDescent="0.25">
      <c r="A8" t="s">
        <v>54</v>
      </c>
      <c r="B8" s="4">
        <v>5758455349</v>
      </c>
      <c r="C8" s="4">
        <v>8979238472</v>
      </c>
      <c r="D8" s="4">
        <v>3436117874</v>
      </c>
      <c r="E8" s="4">
        <v>7216739001</v>
      </c>
      <c r="F8" s="4">
        <v>11123357985</v>
      </c>
      <c r="G8" s="4">
        <v>4135920920</v>
      </c>
      <c r="H8" s="4">
        <v>8525165644</v>
      </c>
      <c r="I8" s="4">
        <v>12857483458</v>
      </c>
    </row>
    <row r="9" spans="1:9" x14ac:dyDescent="0.25">
      <c r="A9" t="s">
        <v>55</v>
      </c>
      <c r="B9" s="4">
        <v>-4586663946</v>
      </c>
      <c r="C9" s="4">
        <v>-6423877990</v>
      </c>
      <c r="D9" s="4">
        <v>-1921114263</v>
      </c>
      <c r="E9" s="4">
        <v>-4983713263</v>
      </c>
      <c r="F9" s="4">
        <v>-7407225061</v>
      </c>
      <c r="G9" s="4">
        <v>-1643120584</v>
      </c>
      <c r="H9" s="4">
        <v>-5962085072</v>
      </c>
      <c r="I9" s="4">
        <v>-8570456403</v>
      </c>
    </row>
    <row r="10" spans="1:9" x14ac:dyDescent="0.25">
      <c r="A10" t="s">
        <v>56</v>
      </c>
      <c r="B10" s="4">
        <v>7788414</v>
      </c>
      <c r="C10" s="4">
        <v>9108246</v>
      </c>
      <c r="D10" s="4"/>
      <c r="E10" s="4">
        <v>23807572</v>
      </c>
      <c r="F10" s="4">
        <v>24907572</v>
      </c>
      <c r="G10" s="4">
        <v>168027</v>
      </c>
      <c r="H10" s="4">
        <v>16707102</v>
      </c>
      <c r="I10" s="4">
        <v>18260022</v>
      </c>
    </row>
    <row r="11" spans="1:9" x14ac:dyDescent="0.25">
      <c r="A11" t="s">
        <v>57</v>
      </c>
      <c r="B11" s="4">
        <v>703806115</v>
      </c>
      <c r="C11" s="4">
        <v>1076646997</v>
      </c>
      <c r="D11" s="4">
        <v>260258735</v>
      </c>
      <c r="E11" s="4">
        <v>447051130</v>
      </c>
      <c r="F11" s="4">
        <v>819659002</v>
      </c>
      <c r="G11" s="4">
        <v>347824932</v>
      </c>
      <c r="H11" s="4">
        <v>596349942</v>
      </c>
      <c r="I11" s="4">
        <v>1006840958</v>
      </c>
    </row>
    <row r="12" spans="1:9" x14ac:dyDescent="0.25">
      <c r="A12" t="s">
        <v>58</v>
      </c>
      <c r="B12" s="4"/>
      <c r="C12" s="4"/>
      <c r="D12" s="4"/>
      <c r="E12" s="4">
        <v>412728</v>
      </c>
      <c r="F12" s="4">
        <v>731442</v>
      </c>
      <c r="H12" s="4">
        <v>36174473</v>
      </c>
      <c r="I12" s="4">
        <v>45436785</v>
      </c>
    </row>
    <row r="13" spans="1:9" x14ac:dyDescent="0.25">
      <c r="A13" t="s">
        <v>59</v>
      </c>
      <c r="B13" s="4">
        <v>-1152699746</v>
      </c>
      <c r="C13" s="4">
        <v>-1631760546</v>
      </c>
      <c r="D13" s="4">
        <v>-432132716</v>
      </c>
      <c r="E13" s="4">
        <v>-1012351387</v>
      </c>
      <c r="F13" s="4">
        <v>-1530165451</v>
      </c>
      <c r="G13" s="4">
        <v>-438566806</v>
      </c>
      <c r="H13" s="4">
        <v>-992069290</v>
      </c>
      <c r="I13" s="4">
        <v>-1505838442</v>
      </c>
    </row>
    <row r="14" spans="1:9" x14ac:dyDescent="0.25">
      <c r="A14" t="s">
        <v>60</v>
      </c>
      <c r="B14" s="4">
        <v>-19070019</v>
      </c>
      <c r="C14" s="4">
        <v>-37246665</v>
      </c>
      <c r="D14" s="4">
        <v>-8385700</v>
      </c>
      <c r="E14" s="4">
        <v>-17332834</v>
      </c>
      <c r="F14" s="4">
        <v>-24655830</v>
      </c>
      <c r="G14" s="4">
        <v>-1723099</v>
      </c>
      <c r="H14" s="4">
        <v>-20579888</v>
      </c>
      <c r="I14" s="4">
        <v>-27559599</v>
      </c>
    </row>
    <row r="15" spans="1:9" x14ac:dyDescent="0.25">
      <c r="A15" t="s">
        <v>61</v>
      </c>
      <c r="B15" s="4">
        <v>-1078387588</v>
      </c>
      <c r="C15" s="4">
        <v>-1369332338</v>
      </c>
      <c r="D15" s="4">
        <v>-325285972</v>
      </c>
      <c r="E15" s="4">
        <v>-1490449145</v>
      </c>
      <c r="F15" s="4">
        <v>-1854588488</v>
      </c>
      <c r="G15" s="4">
        <v>-426312596</v>
      </c>
      <c r="H15" s="4">
        <v>-1699918260</v>
      </c>
      <c r="I15" s="4">
        <v>-1970975711</v>
      </c>
    </row>
    <row r="16" spans="1:9" x14ac:dyDescent="0.25">
      <c r="A16" t="s">
        <v>62</v>
      </c>
      <c r="B16" s="4">
        <v>1608764467</v>
      </c>
      <c r="C16" s="4">
        <v>2304741060</v>
      </c>
      <c r="D16" s="4">
        <v>656061670</v>
      </c>
      <c r="E16" s="4">
        <v>1222554288</v>
      </c>
      <c r="F16" s="4">
        <v>1978368190</v>
      </c>
      <c r="G16" s="4">
        <v>815374302</v>
      </c>
      <c r="H16" s="4">
        <v>1159201847</v>
      </c>
      <c r="I16" s="4">
        <v>2176035003</v>
      </c>
    </row>
    <row r="17" spans="1:9" x14ac:dyDescent="0.25">
      <c r="A17" t="s">
        <v>63</v>
      </c>
      <c r="B17" s="4">
        <v>-810168758</v>
      </c>
      <c r="C17" s="4">
        <v>-1146157970</v>
      </c>
      <c r="D17" s="4">
        <v>-353875272</v>
      </c>
      <c r="E17" s="4">
        <v>-710179058</v>
      </c>
      <c r="F17" s="4">
        <v>-1199305783</v>
      </c>
      <c r="G17" s="4">
        <v>-297057733</v>
      </c>
      <c r="H17" s="4">
        <v>-816486708</v>
      </c>
      <c r="I17" s="4">
        <v>-1368046075</v>
      </c>
    </row>
    <row r="18" spans="1:9" x14ac:dyDescent="0.25">
      <c r="A18" s="2"/>
      <c r="B18" s="5">
        <f t="shared" ref="B18:I18" si="0">SUM(B8:B17)</f>
        <v>431824288</v>
      </c>
      <c r="C18" s="5">
        <f t="shared" si="0"/>
        <v>1761359266</v>
      </c>
      <c r="D18" s="5">
        <f t="shared" si="0"/>
        <v>1311644356</v>
      </c>
      <c r="E18" s="5">
        <f t="shared" si="0"/>
        <v>696539032</v>
      </c>
      <c r="F18" s="5">
        <f t="shared" si="0"/>
        <v>1931083578</v>
      </c>
      <c r="G18" s="5">
        <f t="shared" si="0"/>
        <v>2492507363</v>
      </c>
      <c r="H18" s="5">
        <f t="shared" si="0"/>
        <v>842459790</v>
      </c>
      <c r="I18" s="5">
        <f t="shared" si="0"/>
        <v>2661179996</v>
      </c>
    </row>
    <row r="19" spans="1:9" x14ac:dyDescent="0.25">
      <c r="A19" s="16" t="s">
        <v>64</v>
      </c>
    </row>
    <row r="20" spans="1:9" x14ac:dyDescent="0.25">
      <c r="A20" s="3" t="s">
        <v>69</v>
      </c>
      <c r="B20" s="4">
        <v>0</v>
      </c>
      <c r="C20">
        <v>0</v>
      </c>
      <c r="D20" s="4">
        <v>0</v>
      </c>
      <c r="E20" s="4">
        <v>0</v>
      </c>
      <c r="F20" s="4">
        <v>0</v>
      </c>
      <c r="H20" s="4">
        <v>-573114028</v>
      </c>
    </row>
    <row r="21" spans="1:9" x14ac:dyDescent="0.25">
      <c r="A21" s="3" t="s">
        <v>70</v>
      </c>
      <c r="B21" s="4">
        <v>-1673355563</v>
      </c>
      <c r="C21" s="4">
        <v>-1368274251</v>
      </c>
      <c r="D21" s="4">
        <v>-76562911</v>
      </c>
      <c r="E21" s="4">
        <v>-1093329624</v>
      </c>
      <c r="F21" s="4">
        <v>-1013491896</v>
      </c>
      <c r="G21" s="4">
        <v>-631374710</v>
      </c>
      <c r="I21" s="4">
        <v>-182231410</v>
      </c>
    </row>
    <row r="22" spans="1:9" x14ac:dyDescent="0.25">
      <c r="A22" s="3" t="s">
        <v>71</v>
      </c>
      <c r="B22" s="4"/>
      <c r="D22" s="4"/>
      <c r="E22" s="4"/>
      <c r="F22" s="4"/>
    </row>
    <row r="23" spans="1:9" x14ac:dyDescent="0.25">
      <c r="A23" s="3" t="s">
        <v>72</v>
      </c>
      <c r="B23" s="4">
        <v>-24690074851</v>
      </c>
      <c r="C23" s="4">
        <v>-26164677605</v>
      </c>
      <c r="D23" s="4">
        <v>-4552343317</v>
      </c>
      <c r="E23" s="4">
        <v>-619310113</v>
      </c>
      <c r="F23" s="4">
        <v>-855357917</v>
      </c>
      <c r="G23" s="4">
        <v>-7766896390</v>
      </c>
      <c r="H23" s="4">
        <v>-6111966562</v>
      </c>
      <c r="I23" s="4">
        <v>-4812418750</v>
      </c>
    </row>
    <row r="24" spans="1:9" x14ac:dyDescent="0.25">
      <c r="A24" s="3" t="s">
        <v>73</v>
      </c>
      <c r="B24" s="4">
        <v>-145108170</v>
      </c>
      <c r="C24" s="4">
        <v>-861478914</v>
      </c>
      <c r="D24" s="4">
        <v>-858041935</v>
      </c>
      <c r="E24" s="4">
        <v>-338960800</v>
      </c>
      <c r="F24" s="4">
        <v>-321225897</v>
      </c>
      <c r="G24" s="4">
        <v>-606033650</v>
      </c>
      <c r="H24" s="4">
        <v>-809586069</v>
      </c>
      <c r="I24" s="4">
        <v>-997233148</v>
      </c>
    </row>
    <row r="25" spans="1:9" x14ac:dyDescent="0.25">
      <c r="A25" s="3" t="s">
        <v>65</v>
      </c>
      <c r="B25" s="4">
        <v>621087901</v>
      </c>
      <c r="C25" s="4">
        <v>2160960337</v>
      </c>
      <c r="D25" s="4">
        <v>-308397657</v>
      </c>
      <c r="E25" s="4">
        <v>-308397657</v>
      </c>
      <c r="F25" s="4">
        <v>-308397657</v>
      </c>
      <c r="G25" s="4">
        <v>1258898017</v>
      </c>
      <c r="H25" s="4">
        <v>1258898017</v>
      </c>
      <c r="I25" s="4">
        <v>810967716</v>
      </c>
    </row>
    <row r="26" spans="1:9" x14ac:dyDescent="0.25">
      <c r="A26" s="3" t="s">
        <v>66</v>
      </c>
      <c r="B26" s="4">
        <v>10046799240</v>
      </c>
      <c r="C26" s="4">
        <v>25115084067</v>
      </c>
      <c r="D26" s="4">
        <v>-1309592279</v>
      </c>
      <c r="E26" s="4">
        <v>11815238055</v>
      </c>
      <c r="F26" s="4">
        <v>12363925633</v>
      </c>
      <c r="G26" s="4">
        <v>-1617066801</v>
      </c>
      <c r="H26" s="4">
        <v>24034172397</v>
      </c>
      <c r="I26" s="4">
        <v>25468804536</v>
      </c>
    </row>
    <row r="27" spans="1:9" x14ac:dyDescent="0.25">
      <c r="A27" s="3" t="s">
        <v>74</v>
      </c>
      <c r="B27" s="4"/>
      <c r="C27" s="4">
        <v>0</v>
      </c>
      <c r="D27" s="4">
        <v>0</v>
      </c>
      <c r="E27" s="4">
        <v>0</v>
      </c>
      <c r="F27" s="4">
        <v>0</v>
      </c>
    </row>
    <row r="28" spans="1:9" x14ac:dyDescent="0.25">
      <c r="A28" s="3" t="s">
        <v>75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</row>
    <row r="29" spans="1:9" x14ac:dyDescent="0.25">
      <c r="A29" s="3" t="s">
        <v>76</v>
      </c>
      <c r="B29" s="4">
        <v>637380092</v>
      </c>
      <c r="C29" s="4">
        <v>21930043</v>
      </c>
      <c r="D29" s="4">
        <v>700536291</v>
      </c>
      <c r="E29" s="4">
        <v>273591512</v>
      </c>
      <c r="F29" s="4">
        <v>-6778910</v>
      </c>
      <c r="G29" s="4">
        <v>-44508056</v>
      </c>
      <c r="H29" s="4">
        <v>1523426789</v>
      </c>
      <c r="I29" s="4">
        <v>426988458</v>
      </c>
    </row>
    <row r="30" spans="1:9" x14ac:dyDescent="0.25">
      <c r="A30" s="2"/>
      <c r="B30" s="5">
        <f t="shared" ref="B30:I30" si="1">SUM(B20:B29)</f>
        <v>-15203271351</v>
      </c>
      <c r="C30" s="5">
        <f t="shared" si="1"/>
        <v>-1096456323</v>
      </c>
      <c r="D30" s="5">
        <f t="shared" si="1"/>
        <v>-6404401808</v>
      </c>
      <c r="E30" s="5">
        <f t="shared" si="1"/>
        <v>9728831373</v>
      </c>
      <c r="F30" s="5">
        <f t="shared" si="1"/>
        <v>9858673356</v>
      </c>
      <c r="G30" s="5">
        <f t="shared" si="1"/>
        <v>-9406981590</v>
      </c>
      <c r="H30" s="5">
        <f t="shared" si="1"/>
        <v>19321830544</v>
      </c>
      <c r="I30" s="5">
        <f t="shared" si="1"/>
        <v>20714877402</v>
      </c>
    </row>
    <row r="31" spans="1:9" x14ac:dyDescent="0.25">
      <c r="A31" s="2"/>
      <c r="B31" s="5">
        <f t="shared" ref="B31:I31" si="2">B18+B30</f>
        <v>-14771447063</v>
      </c>
      <c r="C31" s="5">
        <f t="shared" si="2"/>
        <v>664902943</v>
      </c>
      <c r="D31" s="5">
        <f t="shared" si="2"/>
        <v>-5092757452</v>
      </c>
      <c r="E31" s="5">
        <f t="shared" si="2"/>
        <v>10425370405</v>
      </c>
      <c r="F31" s="5">
        <f t="shared" si="2"/>
        <v>11789756934</v>
      </c>
      <c r="G31" s="5">
        <f t="shared" si="2"/>
        <v>-6914474227</v>
      </c>
      <c r="H31" s="5">
        <f t="shared" si="2"/>
        <v>20164290334</v>
      </c>
      <c r="I31" s="5">
        <f t="shared" si="2"/>
        <v>23376057398</v>
      </c>
    </row>
    <row r="33" spans="1:9" x14ac:dyDescent="0.25">
      <c r="A33" s="17" t="s">
        <v>124</v>
      </c>
    </row>
    <row r="34" spans="1:9" x14ac:dyDescent="0.25">
      <c r="A34" t="s">
        <v>67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</row>
    <row r="35" spans="1:9" x14ac:dyDescent="0.25">
      <c r="A35" s="3" t="s">
        <v>77</v>
      </c>
      <c r="B35" s="4">
        <v>4397778237</v>
      </c>
      <c r="C35" s="4">
        <v>5807572635</v>
      </c>
      <c r="D35" s="4">
        <v>2926739944</v>
      </c>
      <c r="E35" s="4">
        <v>-21909061</v>
      </c>
      <c r="F35" s="4">
        <v>447883834</v>
      </c>
      <c r="G35" s="4">
        <v>5367414014</v>
      </c>
      <c r="H35" s="4">
        <v>-4490326536</v>
      </c>
      <c r="I35" s="4">
        <v>-8233562484</v>
      </c>
    </row>
    <row r="36" spans="1:9" x14ac:dyDescent="0.25">
      <c r="A36" t="s">
        <v>78</v>
      </c>
      <c r="B36" s="4">
        <v>-19565347</v>
      </c>
      <c r="C36" s="4">
        <v>-49184170</v>
      </c>
      <c r="D36" s="4">
        <v>-43622384</v>
      </c>
      <c r="E36" s="4">
        <v>-55978965</v>
      </c>
      <c r="F36" s="4">
        <v>-69753033</v>
      </c>
      <c r="G36" s="4">
        <v>-22535206</v>
      </c>
      <c r="H36" s="4">
        <v>-50421473</v>
      </c>
      <c r="I36" s="4">
        <v>-76840224</v>
      </c>
    </row>
    <row r="37" spans="1:9" x14ac:dyDescent="0.25">
      <c r="A37" t="s">
        <v>79</v>
      </c>
      <c r="B37" s="4">
        <v>-21089682</v>
      </c>
      <c r="C37" s="4">
        <v>-250000</v>
      </c>
      <c r="D37" s="4">
        <v>-687425</v>
      </c>
      <c r="E37" s="4">
        <v>-1188658</v>
      </c>
      <c r="F37" s="4">
        <v>-1408658</v>
      </c>
      <c r="G37" s="4">
        <v>-549000</v>
      </c>
      <c r="H37" s="4">
        <v>-554663</v>
      </c>
      <c r="I37" s="4">
        <v>-572493</v>
      </c>
    </row>
    <row r="38" spans="1:9" x14ac:dyDescent="0.25">
      <c r="A38" t="s">
        <v>80</v>
      </c>
      <c r="B38" s="4">
        <v>67921</v>
      </c>
      <c r="C38" s="4">
        <v>67872</v>
      </c>
      <c r="D38" s="4">
        <v>16393</v>
      </c>
      <c r="E38" s="4">
        <v>-23550</v>
      </c>
      <c r="F38" s="4">
        <v>-38948</v>
      </c>
      <c r="G38" s="4">
        <v>-239089</v>
      </c>
      <c r="H38" s="4">
        <v>179568</v>
      </c>
      <c r="I38" s="4">
        <v>53806289</v>
      </c>
    </row>
    <row r="39" spans="1:9" x14ac:dyDescent="0.25">
      <c r="A39" s="2"/>
      <c r="B39" s="5">
        <f t="shared" ref="B39:I39" si="3">SUM(B34:B38)</f>
        <v>4357191129</v>
      </c>
      <c r="C39" s="5">
        <f t="shared" si="3"/>
        <v>5758206337</v>
      </c>
      <c r="D39" s="5">
        <f t="shared" si="3"/>
        <v>2882446528</v>
      </c>
      <c r="E39" s="5">
        <f t="shared" si="3"/>
        <v>-79100234</v>
      </c>
      <c r="F39" s="5">
        <f t="shared" si="3"/>
        <v>376683195</v>
      </c>
      <c r="G39" s="5">
        <f t="shared" si="3"/>
        <v>5344090719</v>
      </c>
      <c r="H39" s="5">
        <f t="shared" si="3"/>
        <v>-4541123104</v>
      </c>
      <c r="I39" s="5">
        <f t="shared" si="3"/>
        <v>-8257168912</v>
      </c>
    </row>
    <row r="41" spans="1:9" x14ac:dyDescent="0.25">
      <c r="A41" s="17" t="s">
        <v>125</v>
      </c>
    </row>
    <row r="42" spans="1:9" x14ac:dyDescent="0.25">
      <c r="A42" s="3" t="s">
        <v>81</v>
      </c>
    </row>
    <row r="43" spans="1:9" x14ac:dyDescent="0.25">
      <c r="A43" s="7" t="s">
        <v>82</v>
      </c>
      <c r="B43" s="4">
        <v>1200000000</v>
      </c>
      <c r="C43">
        <v>0</v>
      </c>
      <c r="D43" s="4">
        <v>2240000000</v>
      </c>
      <c r="E43" s="4"/>
      <c r="F43">
        <v>0</v>
      </c>
      <c r="G43" s="4">
        <v>1580000000</v>
      </c>
    </row>
    <row r="44" spans="1:9" x14ac:dyDescent="0.25">
      <c r="A44" s="7" t="s">
        <v>83</v>
      </c>
      <c r="B44">
        <v>0</v>
      </c>
      <c r="C44">
        <v>0</v>
      </c>
      <c r="D44">
        <v>0</v>
      </c>
      <c r="E44" s="4"/>
      <c r="F44" s="4"/>
    </row>
    <row r="45" spans="1:9" x14ac:dyDescent="0.25">
      <c r="A45" s="7" t="s">
        <v>84</v>
      </c>
      <c r="B45" s="4">
        <v>819228639</v>
      </c>
      <c r="C45" s="4">
        <v>-197825182</v>
      </c>
      <c r="D45" s="4">
        <v>-1102136956</v>
      </c>
      <c r="E45" s="4">
        <v>-1186115001</v>
      </c>
      <c r="F45" s="4">
        <v>-2072143440</v>
      </c>
      <c r="G45" s="4">
        <v>-383863177</v>
      </c>
      <c r="H45" s="4">
        <v>-545073410</v>
      </c>
      <c r="I45" s="4">
        <v>-1416619513</v>
      </c>
    </row>
    <row r="46" spans="1:9" x14ac:dyDescent="0.25">
      <c r="A46" s="3" t="s">
        <v>85</v>
      </c>
    </row>
    <row r="47" spans="1:9" x14ac:dyDescent="0.25">
      <c r="A47" s="3" t="s">
        <v>86</v>
      </c>
      <c r="D47" s="4"/>
    </row>
    <row r="48" spans="1:9" x14ac:dyDescent="0.25">
      <c r="A48" s="3" t="s">
        <v>87</v>
      </c>
      <c r="B48" s="4">
        <v>-759499386</v>
      </c>
      <c r="C48" s="4">
        <v>-759499386</v>
      </c>
      <c r="D48" s="4"/>
      <c r="E48" s="4">
        <v>-1113932432</v>
      </c>
      <c r="F48" s="4">
        <v>-1113932432</v>
      </c>
    </row>
    <row r="49" spans="1:9" x14ac:dyDescent="0.25">
      <c r="A49" s="2"/>
      <c r="B49" s="5">
        <f t="shared" ref="B49:I49" si="4">SUM(B43:B48)</f>
        <v>1259729253</v>
      </c>
      <c r="C49" s="5">
        <f t="shared" si="4"/>
        <v>-957324568</v>
      </c>
      <c r="D49" s="5">
        <f t="shared" si="4"/>
        <v>1137863044</v>
      </c>
      <c r="E49" s="5">
        <f t="shared" si="4"/>
        <v>-2300047433</v>
      </c>
      <c r="F49" s="5">
        <f t="shared" si="4"/>
        <v>-3186075872</v>
      </c>
      <c r="G49" s="5">
        <f t="shared" si="4"/>
        <v>1196136823</v>
      </c>
      <c r="H49" s="5">
        <f t="shared" si="4"/>
        <v>-545073410</v>
      </c>
      <c r="I49" s="5">
        <f t="shared" si="4"/>
        <v>-1416619513</v>
      </c>
    </row>
    <row r="50" spans="1:9" x14ac:dyDescent="0.25">
      <c r="A50" s="2"/>
      <c r="B50" s="5"/>
      <c r="C50" s="5"/>
      <c r="D50" s="5"/>
      <c r="E50" s="5"/>
      <c r="F50" s="5"/>
    </row>
    <row r="51" spans="1:9" x14ac:dyDescent="0.25">
      <c r="A51" s="17" t="s">
        <v>126</v>
      </c>
      <c r="B51" s="5">
        <f t="shared" ref="B51:I51" si="5">B31+B39+B49</f>
        <v>-9154526681</v>
      </c>
      <c r="C51" s="5">
        <f t="shared" si="5"/>
        <v>5465784712</v>
      </c>
      <c r="D51" s="5">
        <f t="shared" si="5"/>
        <v>-1072447880</v>
      </c>
      <c r="E51" s="5">
        <f t="shared" si="5"/>
        <v>8046222738</v>
      </c>
      <c r="F51" s="5">
        <f t="shared" si="5"/>
        <v>8980364257</v>
      </c>
      <c r="G51" s="5">
        <f t="shared" si="5"/>
        <v>-374246685</v>
      </c>
      <c r="H51" s="5">
        <f t="shared" si="5"/>
        <v>15078093820</v>
      </c>
      <c r="I51" s="5">
        <f t="shared" si="5"/>
        <v>13702268973</v>
      </c>
    </row>
    <row r="52" spans="1:9" x14ac:dyDescent="0.25">
      <c r="A52" s="18" t="s">
        <v>127</v>
      </c>
      <c r="B52" s="4">
        <v>23092972</v>
      </c>
      <c r="C52" s="4">
        <v>39213821</v>
      </c>
      <c r="D52" s="4">
        <v>5505910</v>
      </c>
      <c r="E52" s="4">
        <v>9521926</v>
      </c>
      <c r="F52" s="4">
        <v>10190355</v>
      </c>
      <c r="G52" s="4">
        <v>3068200</v>
      </c>
      <c r="H52" s="4">
        <v>14062162</v>
      </c>
      <c r="I52" s="4">
        <v>2422126</v>
      </c>
    </row>
    <row r="53" spans="1:9" x14ac:dyDescent="0.25">
      <c r="A53" s="18" t="s">
        <v>128</v>
      </c>
      <c r="B53" s="4">
        <v>31424380197</v>
      </c>
      <c r="C53" s="4">
        <v>31424380197</v>
      </c>
      <c r="D53" s="4">
        <v>19788044938</v>
      </c>
      <c r="E53" s="4">
        <v>19788044938</v>
      </c>
      <c r="F53" s="4">
        <v>19788044938</v>
      </c>
      <c r="G53" s="4">
        <v>23579510359</v>
      </c>
      <c r="H53" s="4">
        <v>23579510359</v>
      </c>
      <c r="I53" s="4">
        <v>23579510359</v>
      </c>
    </row>
    <row r="54" spans="1:9" x14ac:dyDescent="0.25">
      <c r="A54" s="17" t="s">
        <v>129</v>
      </c>
      <c r="B54" s="5">
        <f t="shared" ref="B54:I54" si="6">SUM(B51:B53)</f>
        <v>22292946488</v>
      </c>
      <c r="C54" s="5">
        <f t="shared" si="6"/>
        <v>36929378730</v>
      </c>
      <c r="D54" s="5">
        <f t="shared" si="6"/>
        <v>18721102968</v>
      </c>
      <c r="E54" s="5">
        <f t="shared" si="6"/>
        <v>27843789602</v>
      </c>
      <c r="F54" s="5">
        <f t="shared" si="6"/>
        <v>28778599550</v>
      </c>
      <c r="G54" s="5">
        <f t="shared" si="6"/>
        <v>23208331874</v>
      </c>
      <c r="H54" s="5">
        <f t="shared" si="6"/>
        <v>38671666341</v>
      </c>
      <c r="I54" s="5">
        <f t="shared" si="6"/>
        <v>37284201458</v>
      </c>
    </row>
    <row r="55" spans="1:9" x14ac:dyDescent="0.25">
      <c r="A55" s="18" t="s">
        <v>130</v>
      </c>
      <c r="B55" s="6">
        <f>B54/'1'!B58</f>
        <v>40.025670943028977</v>
      </c>
      <c r="C55" s="6">
        <f>C54/'1'!C58</f>
        <v>66.3045220143119</v>
      </c>
      <c r="D55" s="6">
        <f>D54/'1'!D58</f>
        <v>33.612636512229678</v>
      </c>
      <c r="E55" s="6">
        <f>E54/'1'!E58</f>
        <v>49.99188245557788</v>
      </c>
      <c r="F55" s="6">
        <f>F54/'1'!F58</f>
        <v>51.670278597292871</v>
      </c>
      <c r="G55" s="6">
        <f>G54/'1'!G58</f>
        <v>41.669191429018383</v>
      </c>
      <c r="H55" s="6">
        <f>H54/'1'!H58</f>
        <v>63.120633414557837</v>
      </c>
      <c r="I55" s="6">
        <f>I54/'1'!I58</f>
        <v>60.855986696643718</v>
      </c>
    </row>
    <row r="56" spans="1:9" x14ac:dyDescent="0.25">
      <c r="A56" s="17" t="s">
        <v>131</v>
      </c>
      <c r="B56" s="5">
        <f>'1'!B45/10</f>
        <v>556966216</v>
      </c>
      <c r="C56" s="5">
        <f>'1'!C45/10</f>
        <v>556966216</v>
      </c>
      <c r="D56" s="5">
        <f>'1'!D45/10</f>
        <v>556966216</v>
      </c>
      <c r="E56" s="5">
        <f>'1'!E45/10</f>
        <v>556966216</v>
      </c>
      <c r="F56" s="5">
        <f>'1'!F45/10</f>
        <v>556966216</v>
      </c>
      <c r="G56" s="5">
        <f>'1'!G45/10</f>
        <v>556966216</v>
      </c>
      <c r="H56" s="5">
        <f>'1'!H45/10</f>
        <v>612662837</v>
      </c>
      <c r="I56" s="5">
        <f>'1'!I45/10</f>
        <v>612662837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Q9" sqref="Q9"/>
    </sheetView>
  </sheetViews>
  <sheetFormatPr defaultRowHeight="15" x14ac:dyDescent="0.25"/>
  <cols>
    <col min="1" max="1" width="34.5703125" bestFit="1" customWidth="1"/>
    <col min="2" max="2" width="10.28515625" bestFit="1" customWidth="1"/>
    <col min="3" max="3" width="10.5703125" bestFit="1" customWidth="1"/>
    <col min="4" max="4" width="11" bestFit="1" customWidth="1"/>
    <col min="5" max="5" width="10.28515625" bestFit="1" customWidth="1"/>
    <col min="6" max="6" width="10.5703125" bestFit="1" customWidth="1"/>
  </cols>
  <sheetData>
    <row r="1" spans="1:6" x14ac:dyDescent="0.25">
      <c r="A1" s="2" t="s">
        <v>97</v>
      </c>
    </row>
    <row r="2" spans="1:6" x14ac:dyDescent="0.25">
      <c r="A2" s="2" t="s">
        <v>88</v>
      </c>
    </row>
    <row r="3" spans="1:6" x14ac:dyDescent="0.25">
      <c r="A3" t="s">
        <v>96</v>
      </c>
    </row>
    <row r="4" spans="1:6" x14ac:dyDescent="0.25">
      <c r="B4" s="12" t="s">
        <v>92</v>
      </c>
      <c r="C4" s="12" t="s">
        <v>94</v>
      </c>
      <c r="D4" s="12" t="s">
        <v>93</v>
      </c>
      <c r="E4" s="12" t="s">
        <v>92</v>
      </c>
      <c r="F4" s="12" t="s">
        <v>94</v>
      </c>
    </row>
    <row r="5" spans="1:6" ht="15.75" x14ac:dyDescent="0.25">
      <c r="B5" s="13">
        <v>42916</v>
      </c>
      <c r="C5" s="13">
        <v>43008</v>
      </c>
      <c r="D5" s="13">
        <v>43190</v>
      </c>
      <c r="E5" s="13">
        <v>43281</v>
      </c>
      <c r="F5" s="13">
        <v>43373</v>
      </c>
    </row>
    <row r="6" spans="1:6" x14ac:dyDescent="0.25">
      <c r="A6" t="s">
        <v>98</v>
      </c>
      <c r="B6" s="10">
        <f>'2'!B7/'2'!B8</f>
        <v>0.36626468642312615</v>
      </c>
      <c r="C6" s="10">
        <f>'2'!C7/'2'!C8</f>
        <v>0.37957052934665353</v>
      </c>
      <c r="D6" s="10">
        <f>'2'!D7/'2'!D8</f>
        <v>0.38862979200357972</v>
      </c>
      <c r="E6" s="10">
        <f>'2'!E7/'2'!E8</f>
        <v>0.36442263624035887</v>
      </c>
      <c r="F6" s="10">
        <f>'2'!F7/'2'!F8</f>
        <v>0.35483402224574723</v>
      </c>
    </row>
    <row r="7" spans="1:6" x14ac:dyDescent="0.25">
      <c r="A7" t="s">
        <v>89</v>
      </c>
      <c r="B7" s="10">
        <f>'2'!B27/'2'!B13</f>
        <v>0.62737219316315007</v>
      </c>
      <c r="C7" s="10">
        <f>'2'!C27/'2'!C13</f>
        <v>0.6349308409393164</v>
      </c>
      <c r="D7" s="10">
        <f>'2'!D27/'2'!D13</f>
        <v>0.64058341244662076</v>
      </c>
      <c r="E7" s="10">
        <f>'2'!E27/'2'!E13</f>
        <v>0.61798369986428658</v>
      </c>
      <c r="F7" s="10">
        <f>'2'!F27/'2'!F13</f>
        <v>0.61735418816431931</v>
      </c>
    </row>
    <row r="8" spans="1:6" x14ac:dyDescent="0.25">
      <c r="A8" t="s">
        <v>90</v>
      </c>
      <c r="B8" s="10">
        <f>'2'!B42/'2'!B13</f>
        <v>0.25197277749699498</v>
      </c>
      <c r="C8" s="10">
        <f>'2'!C42/'2'!C13</f>
        <v>0.24059096421744627</v>
      </c>
      <c r="D8" s="10">
        <f>'2'!D42/'2'!D13</f>
        <v>0.19103856089173438</v>
      </c>
      <c r="E8" s="10">
        <f>'2'!E42/'2'!E13</f>
        <v>0.12561410311666674</v>
      </c>
      <c r="F8" s="10">
        <f>'2'!F42/'2'!F13</f>
        <v>0.13479140908230741</v>
      </c>
    </row>
    <row r="9" spans="1:6" x14ac:dyDescent="0.25">
      <c r="A9" t="s">
        <v>99</v>
      </c>
      <c r="B9" s="10">
        <f>'2'!B42/'1'!B27</f>
        <v>5.2171777442412423E-3</v>
      </c>
      <c r="C9" s="10">
        <f>'2'!C42/'1'!C27</f>
        <v>7.2836353711073646E-3</v>
      </c>
      <c r="D9" s="10">
        <f>'2'!D42/'1'!D27</f>
        <v>1.8916179102522329E-3</v>
      </c>
      <c r="E9" s="10">
        <f>'2'!E42/'1'!E27</f>
        <v>2.3768822253210425E-3</v>
      </c>
      <c r="F9" s="10">
        <f>'2'!F42/'1'!F27</f>
        <v>3.9218767138154732E-3</v>
      </c>
    </row>
    <row r="10" spans="1:6" x14ac:dyDescent="0.25">
      <c r="A10" t="s">
        <v>100</v>
      </c>
      <c r="B10" s="10">
        <f>'2'!B42/'1'!B53</f>
        <v>9.9008165416781924E-2</v>
      </c>
      <c r="C10" s="10">
        <f>'2'!C42/'1'!C53</f>
        <v>0.1408512783722114</v>
      </c>
      <c r="D10" s="10">
        <f>'2'!D42/'1'!D53</f>
        <v>3.5568512839670753E-2</v>
      </c>
      <c r="E10" s="10">
        <f>'2'!E42/'1'!E53</f>
        <v>5.0275270009954659E-2</v>
      </c>
      <c r="F10" s="10">
        <f>'2'!F42/'1'!F53</f>
        <v>8.0459169353034918E-2</v>
      </c>
    </row>
    <row r="11" spans="1:6" x14ac:dyDescent="0.25">
      <c r="A11" t="s">
        <v>91</v>
      </c>
      <c r="B11" s="11">
        <v>0.1174</v>
      </c>
      <c r="C11" s="11">
        <v>0.1193</v>
      </c>
      <c r="D11" s="11">
        <v>0.1081</v>
      </c>
      <c r="E11" s="11">
        <v>0.1462</v>
      </c>
      <c r="F11" s="11">
        <v>0.12920000000000001</v>
      </c>
    </row>
    <row r="12" spans="1:6" x14ac:dyDescent="0.25">
      <c r="A12" t="s">
        <v>101</v>
      </c>
      <c r="B12" s="11">
        <v>3.1199999999999999E-2</v>
      </c>
      <c r="C12" s="11">
        <v>2.4500000000000001E-2</v>
      </c>
      <c r="D12" s="11">
        <v>2.7400000000000001E-2</v>
      </c>
      <c r="E12" s="11">
        <v>3.2099999999999997E-2</v>
      </c>
      <c r="F12" s="11">
        <v>3.3500000000000002E-2</v>
      </c>
    </row>
    <row r="13" spans="1:6" x14ac:dyDescent="0.25">
      <c r="A13" t="s">
        <v>102</v>
      </c>
      <c r="B13" s="10">
        <f>'1'!B20/'1'!B34</f>
        <v>0.92580686510343224</v>
      </c>
      <c r="C13" s="10">
        <f>'1'!C20/'1'!C34</f>
        <v>0.85466330734713047</v>
      </c>
      <c r="D13" s="10">
        <f>'1'!D20/'1'!D34</f>
        <v>0.96383048245920666</v>
      </c>
      <c r="E13" s="10">
        <f>'1'!E20/'1'!E34</f>
        <v>0.88722499186799531</v>
      </c>
      <c r="F13" s="10">
        <f>'1'!F20/'1'!F34</f>
        <v>0.88395955667106874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</dc:creator>
  <cp:lastModifiedBy>Sunny</cp:lastModifiedBy>
  <cp:lastPrinted>2019-02-13T03:51:56Z</cp:lastPrinted>
  <dcterms:created xsi:type="dcterms:W3CDTF">2016-10-31T06:33:42Z</dcterms:created>
  <dcterms:modified xsi:type="dcterms:W3CDTF">2020-04-12T14:37:21Z</dcterms:modified>
</cp:coreProperties>
</file>