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3" l="1"/>
  <c r="I41" i="3"/>
  <c r="I34" i="3"/>
  <c r="I27" i="3"/>
  <c r="I18" i="3"/>
  <c r="J18" i="3"/>
  <c r="K18" i="3"/>
  <c r="I41" i="2"/>
  <c r="I36" i="2"/>
  <c r="I31" i="2"/>
  <c r="I28" i="2"/>
  <c r="I7" i="2"/>
  <c r="I14" i="2" s="1"/>
  <c r="I54" i="1"/>
  <c r="I50" i="1"/>
  <c r="I53" i="1" s="1"/>
  <c r="I35" i="1"/>
  <c r="I43" i="1" s="1"/>
  <c r="I21" i="1"/>
  <c r="I17" i="1"/>
  <c r="I11" i="1"/>
  <c r="I7" i="1"/>
  <c r="I28" i="3" l="1"/>
  <c r="I29" i="2"/>
  <c r="I35" i="2" s="1"/>
  <c r="I39" i="2" s="1"/>
  <c r="I40" i="2" s="1"/>
  <c r="I52" i="1"/>
  <c r="I29" i="1"/>
  <c r="H34" i="3"/>
  <c r="H18" i="3"/>
  <c r="H43" i="1"/>
  <c r="G48" i="3"/>
  <c r="H48" i="3"/>
  <c r="G47" i="3"/>
  <c r="G46" i="3"/>
  <c r="G43" i="3"/>
  <c r="G41" i="3"/>
  <c r="H41" i="3"/>
  <c r="G34" i="3"/>
  <c r="G28" i="3"/>
  <c r="G27" i="3"/>
  <c r="H27" i="3"/>
  <c r="G18" i="3"/>
  <c r="G41" i="2"/>
  <c r="H41" i="2"/>
  <c r="G36" i="2"/>
  <c r="H36" i="2"/>
  <c r="G31" i="2"/>
  <c r="H31" i="2"/>
  <c r="G28" i="2"/>
  <c r="H28" i="2"/>
  <c r="G7" i="2"/>
  <c r="G14" i="2" s="1"/>
  <c r="H7" i="2"/>
  <c r="H14" i="2" s="1"/>
  <c r="G11" i="1"/>
  <c r="H11" i="1"/>
  <c r="F11" i="1"/>
  <c r="G54" i="1"/>
  <c r="H54" i="1"/>
  <c r="G50" i="1"/>
  <c r="G53" i="1" s="1"/>
  <c r="H50" i="1"/>
  <c r="H53" i="1" s="1"/>
  <c r="G35" i="1"/>
  <c r="G43" i="1" s="1"/>
  <c r="H35" i="1"/>
  <c r="G21" i="1"/>
  <c r="H21" i="1"/>
  <c r="G17" i="1"/>
  <c r="H17" i="1"/>
  <c r="G7" i="1"/>
  <c r="H7" i="1"/>
  <c r="I47" i="3" l="1"/>
  <c r="I43" i="3"/>
  <c r="I46" i="3" s="1"/>
  <c r="H28" i="3"/>
  <c r="H47" i="3" s="1"/>
  <c r="H29" i="2"/>
  <c r="H35" i="2" s="1"/>
  <c r="H39" i="2" s="1"/>
  <c r="H40" i="2" s="1"/>
  <c r="H52" i="1"/>
  <c r="G29" i="2"/>
  <c r="G35" i="2" s="1"/>
  <c r="G39" i="2" s="1"/>
  <c r="G40" i="2" s="1"/>
  <c r="G52" i="1"/>
  <c r="H29" i="1"/>
  <c r="G29" i="1"/>
  <c r="C48" i="3"/>
  <c r="D48" i="3"/>
  <c r="E48" i="3"/>
  <c r="F48" i="3"/>
  <c r="B48" i="3"/>
  <c r="C41" i="2"/>
  <c r="D41" i="2"/>
  <c r="E41" i="2"/>
  <c r="F41" i="2"/>
  <c r="B41" i="2"/>
  <c r="C54" i="1"/>
  <c r="D54" i="1"/>
  <c r="E54" i="1"/>
  <c r="F54" i="1"/>
  <c r="B54" i="1"/>
  <c r="C7" i="1"/>
  <c r="D7" i="1"/>
  <c r="E7" i="1"/>
  <c r="F7" i="1"/>
  <c r="B7" i="1"/>
  <c r="H43" i="3" l="1"/>
  <c r="H46" i="3" s="1"/>
  <c r="F31" i="2"/>
  <c r="F36" i="2"/>
  <c r="D11" i="1"/>
  <c r="B41" i="3" l="1"/>
  <c r="C41" i="3"/>
  <c r="D41" i="3"/>
  <c r="E41" i="3"/>
  <c r="F41" i="3"/>
  <c r="B34" i="3"/>
  <c r="C34" i="3"/>
  <c r="D34" i="3"/>
  <c r="E34" i="3"/>
  <c r="F34" i="3"/>
  <c r="B27" i="3"/>
  <c r="C27" i="3"/>
  <c r="D27" i="3"/>
  <c r="E27" i="3"/>
  <c r="F27" i="3"/>
  <c r="B18" i="3"/>
  <c r="C18" i="3"/>
  <c r="D18" i="3"/>
  <c r="E18" i="3"/>
  <c r="F18" i="3"/>
  <c r="C36" i="2"/>
  <c r="D36" i="2"/>
  <c r="E36" i="2"/>
  <c r="B36" i="2"/>
  <c r="C31" i="2"/>
  <c r="D31" i="2"/>
  <c r="E31" i="2"/>
  <c r="B31" i="2"/>
  <c r="C28" i="2"/>
  <c r="D28" i="2"/>
  <c r="E28" i="2"/>
  <c r="F28" i="2"/>
  <c r="B28" i="2"/>
  <c r="F7" i="2"/>
  <c r="F14" i="2" s="1"/>
  <c r="E7" i="2"/>
  <c r="D7" i="2"/>
  <c r="C7" i="2"/>
  <c r="B7" i="2"/>
  <c r="C50" i="1"/>
  <c r="D50" i="1"/>
  <c r="E50" i="1"/>
  <c r="F50" i="1"/>
  <c r="B50" i="1"/>
  <c r="E35" i="1"/>
  <c r="E43" i="1" s="1"/>
  <c r="F35" i="1"/>
  <c r="F43" i="1" s="1"/>
  <c r="D35" i="1"/>
  <c r="D43" i="1" s="1"/>
  <c r="C35" i="1"/>
  <c r="C43" i="1" s="1"/>
  <c r="C52" i="1" s="1"/>
  <c r="B35" i="1"/>
  <c r="B43" i="1" s="1"/>
  <c r="E21" i="1"/>
  <c r="F21" i="1"/>
  <c r="D21" i="1"/>
  <c r="B21" i="1"/>
  <c r="C21" i="1"/>
  <c r="F17" i="1"/>
  <c r="E17" i="1"/>
  <c r="D17" i="1"/>
  <c r="B17" i="1"/>
  <c r="C17" i="1"/>
  <c r="E11" i="1"/>
  <c r="B11" i="1"/>
  <c r="C11" i="1"/>
  <c r="B29" i="1" l="1"/>
  <c r="F29" i="2"/>
  <c r="F35" i="2" s="1"/>
  <c r="F39" i="2" s="1"/>
  <c r="F40" i="2" s="1"/>
  <c r="D29" i="1"/>
  <c r="F29" i="1"/>
  <c r="C29" i="1"/>
  <c r="E29" i="1"/>
  <c r="F28" i="3"/>
  <c r="F47" i="3" s="1"/>
  <c r="E28" i="3"/>
  <c r="E47" i="3" s="1"/>
  <c r="B28" i="3"/>
  <c r="B47" i="3" s="1"/>
  <c r="D14" i="2"/>
  <c r="D6" i="4"/>
  <c r="E14" i="2"/>
  <c r="E6" i="4"/>
  <c r="F6" i="4"/>
  <c r="C14" i="2"/>
  <c r="C6" i="4"/>
  <c r="B14" i="2"/>
  <c r="B29" i="2" s="1"/>
  <c r="B35" i="2" s="1"/>
  <c r="B39" i="2" s="1"/>
  <c r="B40" i="2" s="1"/>
  <c r="B6" i="4"/>
  <c r="D52" i="1"/>
  <c r="D53" i="1"/>
  <c r="E53" i="1"/>
  <c r="E52" i="1"/>
  <c r="F52" i="1"/>
  <c r="B52" i="1"/>
  <c r="C53" i="1"/>
  <c r="B53" i="1"/>
  <c r="F53" i="1"/>
  <c r="C28" i="3"/>
  <c r="C47" i="3" s="1"/>
  <c r="D28" i="3"/>
  <c r="D47" i="3" s="1"/>
  <c r="F8" i="4" l="1"/>
  <c r="F10" i="4"/>
  <c r="F9" i="4"/>
  <c r="B43" i="3"/>
  <c r="B46" i="3" s="1"/>
  <c r="F43" i="3"/>
  <c r="F46" i="3" s="1"/>
  <c r="E29" i="2"/>
  <c r="E43" i="3"/>
  <c r="E46" i="3" s="1"/>
  <c r="D43" i="3"/>
  <c r="D46" i="3" s="1"/>
  <c r="C43" i="3"/>
  <c r="C46" i="3" s="1"/>
  <c r="C29" i="2"/>
  <c r="B7" i="4"/>
  <c r="D29" i="2"/>
  <c r="F7" i="4"/>
  <c r="C7" i="4" l="1"/>
  <c r="C35" i="2"/>
  <c r="C39" i="2" s="1"/>
  <c r="C40" i="2" s="1"/>
  <c r="D7" i="4"/>
  <c r="D35" i="2"/>
  <c r="D39" i="2" s="1"/>
  <c r="D40" i="2" s="1"/>
  <c r="E7" i="4"/>
  <c r="E35" i="2"/>
  <c r="E39" i="2" s="1"/>
  <c r="E40" i="2" s="1"/>
  <c r="B8" i="4"/>
  <c r="B10" i="4"/>
  <c r="B9" i="4"/>
  <c r="C10" i="4" l="1"/>
  <c r="C8" i="4"/>
  <c r="C9" i="4"/>
  <c r="D9" i="4"/>
  <c r="D10" i="4"/>
  <c r="D8" i="4"/>
  <c r="E9" i="4"/>
  <c r="E10" i="4"/>
  <c r="E8" i="4"/>
</calcChain>
</file>

<file path=xl/sharedStrings.xml><?xml version="1.0" encoding="utf-8"?>
<sst xmlns="http://schemas.openxmlformats.org/spreadsheetml/2006/main" count="150" uniqueCount="117">
  <si>
    <t>Cash</t>
  </si>
  <si>
    <t>Cash in Hand (including foreign currencies)</t>
  </si>
  <si>
    <t>In Bangladesh</t>
  </si>
  <si>
    <t>Outside Bangladesh</t>
  </si>
  <si>
    <t>Investments</t>
  </si>
  <si>
    <t>Government</t>
  </si>
  <si>
    <t>Others</t>
  </si>
  <si>
    <t>Loans, cash credits, overdrafts etc.</t>
  </si>
  <si>
    <t>Bills purchased and discounted</t>
  </si>
  <si>
    <t>Other Assets</t>
  </si>
  <si>
    <t>Deposits and other accounts</t>
  </si>
  <si>
    <t>Current and other accounts</t>
  </si>
  <si>
    <t>Bills payable</t>
  </si>
  <si>
    <t>Savings bank deposits</t>
  </si>
  <si>
    <t>Fixed deposits</t>
  </si>
  <si>
    <t>Other deposits</t>
  </si>
  <si>
    <t>Paid up capital</t>
  </si>
  <si>
    <t>Statutory reserve</t>
  </si>
  <si>
    <t>Other reserves</t>
  </si>
  <si>
    <t>Surplus in profit and loss account</t>
  </si>
  <si>
    <t>Balance with Bangladesh Bank and its agent Bank(s) (including foreign currencies)</t>
  </si>
  <si>
    <t>Interest Income</t>
  </si>
  <si>
    <t>Interest paid on deposits and borrowings etc.</t>
  </si>
  <si>
    <t>Investment Income</t>
  </si>
  <si>
    <t>Commission, Exchange and Brokerage</t>
  </si>
  <si>
    <t>Other Operating Income</t>
  </si>
  <si>
    <t>Provision for Taxation</t>
  </si>
  <si>
    <t>Salary and allowances</t>
  </si>
  <si>
    <t>Rent, taxes, insurance, electricity etc</t>
  </si>
  <si>
    <t>Legal expenses</t>
  </si>
  <si>
    <t>Postage, stamp, telecommunication etc</t>
  </si>
  <si>
    <t>Stationery, printing, advertisements etc</t>
  </si>
  <si>
    <t>MD's salary &amp; allownaces and fees</t>
  </si>
  <si>
    <t>Director's fees</t>
  </si>
  <si>
    <t>Auditors' Fees</t>
  </si>
  <si>
    <t>Charges on Loan losses account</t>
  </si>
  <si>
    <t>Other expenses</t>
  </si>
  <si>
    <t>Provision for loans &amp; Advances &amp; off balance sheet</t>
  </si>
  <si>
    <t>Provision for other</t>
  </si>
  <si>
    <t>Transfer to benevolent fund</t>
  </si>
  <si>
    <t>Current tax</t>
  </si>
  <si>
    <t>Deffered tax</t>
  </si>
  <si>
    <t>Interest receipts in cash</t>
  </si>
  <si>
    <t>Interest payments</t>
  </si>
  <si>
    <t>Dividend receipts</t>
  </si>
  <si>
    <t>Fees and commission receipts in cash</t>
  </si>
  <si>
    <t>Recoveries on loans previously written off</t>
  </si>
  <si>
    <t>Cash payments to employees</t>
  </si>
  <si>
    <t>Cash payments to suppliers</t>
  </si>
  <si>
    <t>Income tax paid</t>
  </si>
  <si>
    <t>Receipts from other operating activities</t>
  </si>
  <si>
    <t>Payments for other operating activities</t>
  </si>
  <si>
    <t>Purchase/sale of trading securities</t>
  </si>
  <si>
    <t>Loans and advances to other banks</t>
  </si>
  <si>
    <t>Loans and advances to customers</t>
  </si>
  <si>
    <t>Other assets</t>
  </si>
  <si>
    <t>Deposits from other Banks</t>
  </si>
  <si>
    <t>Deposits from customers</t>
  </si>
  <si>
    <t>Other liabilities</t>
  </si>
  <si>
    <t>Proceeds from sale/payments for purchase of securities</t>
  </si>
  <si>
    <t>Purchase of property, plants and equipments</t>
  </si>
  <si>
    <t>Sale of property, plants and equipments</t>
  </si>
  <si>
    <t>Receipts from issue of loan capital and debt securities</t>
  </si>
  <si>
    <t>Payments for redemption of loan capital and debt securities</t>
  </si>
  <si>
    <t>Receipts from issue of ordinary share</t>
  </si>
  <si>
    <t>Dividend paid</t>
  </si>
  <si>
    <t>Effects of exchange rate changes on cash and cash equivalents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</si>
  <si>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</si>
  <si>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</si>
  <si>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</si>
  <si>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</si>
  <si>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</si>
  <si>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</si>
  <si>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</si>
  <si>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Repair, maintenance and depreciation</t>
  </si>
  <si>
    <t>As at Quarter end</t>
  </si>
  <si>
    <t>Uttara Bank Limited</t>
  </si>
  <si>
    <t>Property and Assets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</si>
  <si>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</si>
  <si>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</si>
  <si>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</si>
  <si>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</si>
  <si>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Non-Banking Assets</t>
  </si>
  <si>
    <t>Liabilities and Capital</t>
  </si>
  <si>
    <t>Liabilities</t>
  </si>
  <si>
    <t>Borrowings from Other Banks, Financial Institutions and Agents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</si>
  <si>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</si>
  <si>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</si>
  <si>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</si>
  <si>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</si>
  <si>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</si>
  <si>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</si>
  <si>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</si>
  <si>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</si>
  <si>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</si>
  <si>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</si>
  <si>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</si>
  <si>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</si>
  <si>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</si>
  <si>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</si>
  <si>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</si>
  <si>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</si>
  <si>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</si>
  <si>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</si>
  <si>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</si>
  <si>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</si>
  <si>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</si>
  <si>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</si>
  <si>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</si>
  <si>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</si>
  <si>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</si>
  <si>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Net Profit</t>
  </si>
  <si>
    <t>Earnings per share (par value Taka 10)</t>
  </si>
  <si>
    <t>Shares to Calculate EPS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</si>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</sst>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3" fontId="1" fillId="0" borderId="0" xfId="0" applyNumberFormat="1" applyFont="1"/>
    <xf numFmtId="0" fontId="0" fillId="0" borderId="0" xfId="0" applyAlignment="1">
      <alignment horizontal="left" indent="1"/>
    </xf>
    <xf numFmtId="2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5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15" fontId="2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" fontId="0" fillId="0" borderId="0" xfId="0" applyNumberFormat="1" applyBorder="1"/>
    <xf numFmtId="3" fontId="0" fillId="0" borderId="0" xfId="0" applyNumberFormat="1" applyBorder="1"/>
    <xf numFmtId="0" fontId="0" fillId="0" borderId="0" xfId="0" applyBorder="1"/>
    <xf numFmtId="0" fontId="1" fillId="0" borderId="2" xfId="0" applyFont="1" applyBorder="1"/>
    <xf numFmtId="3" fontId="0" fillId="0" borderId="0" xfId="0" applyNumberForma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horizontal="right"/>
    </xf>
    <xf numFmtId="15" fontId="1" fillId="0" borderId="0" xfId="0" applyNumberFormat="1" applyFont="1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Normal="100" zoomScaleSheetLayoutView="130" workbookViewId="0">
      <pane xSplit="1" ySplit="5" topLeftCell="H42" activePane="bottomRight" state="frozen"/>
      <selection pane="topRight" activeCell="C1" sqref="C1"/>
      <selection pane="bottomLeft" activeCell="A6" sqref="A6"/>
      <selection pane="bottomRight" activeCell="I57" sqref="I57"/>
    </sheetView>
  </sheetViews>
  <sheetFormatPr defaultRowHeight="15" x14ac:dyDescent="0.25"/>
  <cols>
    <col min="1" max="1" width="41.5703125" customWidth="1"/>
    <col min="2" max="3" width="16.140625" customWidth="1"/>
    <col min="4" max="4" width="18.85546875" customWidth="1"/>
    <col min="5" max="5" width="16" customWidth="1"/>
    <col min="6" max="6" width="16.140625" customWidth="1"/>
    <col min="7" max="7" width="14.42578125" customWidth="1"/>
    <col min="8" max="8" width="16.28515625" customWidth="1"/>
    <col min="9" max="9" width="15.140625" customWidth="1"/>
  </cols>
  <sheetData>
    <row r="1" spans="1:9" x14ac:dyDescent="0.25">
      <c r="A1" s="3" t="s">
        <v>76</v>
      </c>
    </row>
    <row r="2" spans="1:9" x14ac:dyDescent="0.25">
      <c r="A2" s="3" t="s">
        <v>114</v>
      </c>
    </row>
    <row r="3" spans="1:9" x14ac:dyDescent="0.25">
      <c r="A3" t="s">
        <v>75</v>
      </c>
    </row>
    <row r="4" spans="1:9" x14ac:dyDescent="0.25">
      <c r="B4" s="33" t="s">
        <v>72</v>
      </c>
      <c r="C4" s="33" t="s">
        <v>71</v>
      </c>
      <c r="D4" s="33" t="s">
        <v>73</v>
      </c>
      <c r="E4" s="33" t="s">
        <v>72</v>
      </c>
      <c r="F4" s="33" t="s">
        <v>71</v>
      </c>
      <c r="G4" s="33" t="s">
        <v>73</v>
      </c>
      <c r="H4" s="33" t="s">
        <v>72</v>
      </c>
      <c r="I4" s="3" t="s">
        <v>71</v>
      </c>
    </row>
    <row r="5" spans="1:9" ht="15.75" x14ac:dyDescent="0.25">
      <c r="B5" s="19">
        <v>42916</v>
      </c>
      <c r="C5" s="19">
        <v>43008</v>
      </c>
      <c r="D5" s="19">
        <v>43190</v>
      </c>
      <c r="E5" s="19">
        <v>43281</v>
      </c>
      <c r="F5" s="19">
        <v>43373</v>
      </c>
      <c r="G5" s="34">
        <v>43555</v>
      </c>
      <c r="H5" s="34">
        <v>43646</v>
      </c>
      <c r="I5" s="34">
        <v>43738</v>
      </c>
    </row>
    <row r="6" spans="1:9" ht="15.75" x14ac:dyDescent="0.25">
      <c r="A6" s="20" t="s">
        <v>77</v>
      </c>
      <c r="B6" s="24"/>
      <c r="C6" s="24"/>
      <c r="D6" s="24"/>
      <c r="E6" s="24"/>
      <c r="F6" s="24"/>
    </row>
    <row r="7" spans="1:9" x14ac:dyDescent="0.25">
      <c r="A7" s="21" t="s">
        <v>0</v>
      </c>
      <c r="B7" s="10">
        <f>SUM(B8:B9)</f>
        <v>17308236370</v>
      </c>
      <c r="C7" s="10">
        <f t="shared" ref="C7:I7" si="0">SUM(C8:C9)</f>
        <v>13540373109</v>
      </c>
      <c r="D7" s="10">
        <f t="shared" si="0"/>
        <v>13563528257</v>
      </c>
      <c r="E7" s="10">
        <f t="shared" si="0"/>
        <v>16275135270</v>
      </c>
      <c r="F7" s="10">
        <f t="shared" si="0"/>
        <v>13499116195</v>
      </c>
      <c r="G7" s="10">
        <f t="shared" si="0"/>
        <v>13541770643</v>
      </c>
      <c r="H7" s="10">
        <f t="shared" si="0"/>
        <v>16125048875</v>
      </c>
      <c r="I7" s="10">
        <f t="shared" si="0"/>
        <v>14899398611</v>
      </c>
    </row>
    <row r="8" spans="1:9" x14ac:dyDescent="0.25">
      <c r="A8" t="s">
        <v>1</v>
      </c>
      <c r="B8" s="9">
        <v>3792441958</v>
      </c>
      <c r="C8" s="9">
        <v>2711827285</v>
      </c>
      <c r="D8" s="9">
        <v>2974936478</v>
      </c>
      <c r="E8" s="9">
        <v>3213375373</v>
      </c>
      <c r="F8" s="9">
        <v>3604580694</v>
      </c>
      <c r="G8" s="31">
        <v>3957663557</v>
      </c>
      <c r="H8" s="31">
        <v>3609060211</v>
      </c>
      <c r="I8" s="31">
        <v>3862802170</v>
      </c>
    </row>
    <row r="9" spans="1:9" ht="30" customHeight="1" x14ac:dyDescent="0.25">
      <c r="A9" s="2" t="s">
        <v>20</v>
      </c>
      <c r="B9" s="9">
        <v>13515794412</v>
      </c>
      <c r="C9" s="9">
        <v>10828545824</v>
      </c>
      <c r="D9" s="9">
        <v>10588591779</v>
      </c>
      <c r="E9" s="9">
        <v>13061759897</v>
      </c>
      <c r="F9" s="9">
        <v>9894535501</v>
      </c>
      <c r="G9" s="31">
        <v>9584107086</v>
      </c>
      <c r="H9" s="31">
        <v>12515988664</v>
      </c>
      <c r="I9" s="31">
        <v>11036596441</v>
      </c>
    </row>
    <row r="10" spans="1:9" ht="12.75" customHeight="1" x14ac:dyDescent="0.25">
      <c r="A10" s="2"/>
      <c r="B10" s="9"/>
      <c r="C10" s="9"/>
      <c r="D10" s="9"/>
      <c r="E10" s="9"/>
      <c r="F10" s="9"/>
      <c r="G10" s="31"/>
    </row>
    <row r="11" spans="1:9" x14ac:dyDescent="0.25">
      <c r="A11" s="22" t="s">
        <v>78</v>
      </c>
      <c r="B11" s="9">
        <f t="shared" ref="B11:C11" si="1">SUM(B12:B13)</f>
        <v>16683003345</v>
      </c>
      <c r="C11" s="9">
        <f t="shared" si="1"/>
        <v>23572054910</v>
      </c>
      <c r="D11" s="10">
        <f>SUM(D12:D13)</f>
        <v>13080201598</v>
      </c>
      <c r="E11" s="9">
        <f>SUM(E12:E13)</f>
        <v>13629384247</v>
      </c>
      <c r="F11" s="10">
        <f>SUM(F12:F13)</f>
        <v>17947469436</v>
      </c>
      <c r="G11" s="10">
        <f t="shared" ref="G11:I11" si="2">SUM(G12:G13)</f>
        <v>9159444148</v>
      </c>
      <c r="H11" s="10">
        <f t="shared" si="2"/>
        <v>8455075968</v>
      </c>
      <c r="I11" s="10">
        <f t="shared" si="2"/>
        <v>9640637065</v>
      </c>
    </row>
    <row r="12" spans="1:9" x14ac:dyDescent="0.25">
      <c r="A12" t="s">
        <v>2</v>
      </c>
      <c r="B12" s="9">
        <v>16092584204</v>
      </c>
      <c r="C12" s="9">
        <v>23120360094</v>
      </c>
      <c r="D12" s="9">
        <v>12031014091</v>
      </c>
      <c r="E12" s="9">
        <v>12908109053</v>
      </c>
      <c r="F12" s="9">
        <v>17250656100</v>
      </c>
      <c r="G12" s="31">
        <v>7407150104</v>
      </c>
      <c r="H12" s="31">
        <v>7089565207</v>
      </c>
      <c r="I12" s="31">
        <v>8784699093</v>
      </c>
    </row>
    <row r="13" spans="1:9" x14ac:dyDescent="0.25">
      <c r="A13" t="s">
        <v>3</v>
      </c>
      <c r="B13" s="9">
        <v>590419141</v>
      </c>
      <c r="C13" s="9">
        <v>451694816</v>
      </c>
      <c r="D13" s="9">
        <v>1049187507</v>
      </c>
      <c r="E13" s="9">
        <v>721275194</v>
      </c>
      <c r="F13" s="9">
        <v>696813336</v>
      </c>
      <c r="G13" s="31">
        <v>1752294044</v>
      </c>
      <c r="H13" s="31">
        <v>1365510761</v>
      </c>
      <c r="I13" s="31">
        <v>855937972</v>
      </c>
    </row>
    <row r="14" spans="1:9" x14ac:dyDescent="0.25">
      <c r="B14" s="9"/>
      <c r="C14" s="9"/>
      <c r="D14" s="9"/>
      <c r="E14" s="11"/>
      <c r="F14" s="11"/>
    </row>
    <row r="15" spans="1:9" x14ac:dyDescent="0.25">
      <c r="A15" s="22" t="s">
        <v>79</v>
      </c>
      <c r="B15" s="10">
        <v>1390000000</v>
      </c>
      <c r="C15" s="10"/>
      <c r="D15" s="10">
        <v>670000000</v>
      </c>
      <c r="E15" s="25">
        <v>2130000000</v>
      </c>
      <c r="F15" s="10">
        <v>3790000000</v>
      </c>
      <c r="G15" s="32">
        <v>400000000</v>
      </c>
      <c r="H15" s="32">
        <v>1140000000</v>
      </c>
      <c r="I15" s="32">
        <v>700000000</v>
      </c>
    </row>
    <row r="16" spans="1:9" x14ac:dyDescent="0.25">
      <c r="B16" s="9"/>
      <c r="C16" s="9"/>
      <c r="D16" s="9"/>
      <c r="E16" s="11"/>
      <c r="F16" s="11"/>
    </row>
    <row r="17" spans="1:9" x14ac:dyDescent="0.25">
      <c r="A17" s="22" t="s">
        <v>4</v>
      </c>
      <c r="B17" s="10">
        <f t="shared" ref="B17:C17" si="3">SUM(B18:B19)</f>
        <v>32280467203</v>
      </c>
      <c r="C17" s="10">
        <f t="shared" si="3"/>
        <v>33020432796</v>
      </c>
      <c r="D17" s="10">
        <f>SUM(D18:D19)</f>
        <v>32694358672</v>
      </c>
      <c r="E17" s="10">
        <f>SUM(E18:E19)</f>
        <v>32315767172</v>
      </c>
      <c r="F17" s="10">
        <f>SUM(F18:F19)</f>
        <v>30519492298</v>
      </c>
      <c r="G17" s="10">
        <f t="shared" ref="G17:I17" si="4">SUM(G18:G19)</f>
        <v>28504645654</v>
      </c>
      <c r="H17" s="10">
        <f t="shared" si="4"/>
        <v>28420674367</v>
      </c>
      <c r="I17" s="10">
        <f t="shared" si="4"/>
        <v>31783131639</v>
      </c>
    </row>
    <row r="18" spans="1:9" x14ac:dyDescent="0.25">
      <c r="A18" t="s">
        <v>5</v>
      </c>
      <c r="B18" s="9">
        <v>27263797977</v>
      </c>
      <c r="C18" s="9">
        <v>27505848341</v>
      </c>
      <c r="D18" s="9">
        <v>25735949445</v>
      </c>
      <c r="E18" s="9">
        <v>24909927924</v>
      </c>
      <c r="F18" s="9">
        <v>23049429645</v>
      </c>
      <c r="G18" s="31">
        <v>21133586804</v>
      </c>
      <c r="H18" s="31">
        <v>21343209446</v>
      </c>
      <c r="I18" s="31">
        <v>24742670213</v>
      </c>
    </row>
    <row r="19" spans="1:9" x14ac:dyDescent="0.25">
      <c r="A19" t="s">
        <v>6</v>
      </c>
      <c r="B19" s="9">
        <v>5016669226</v>
      </c>
      <c r="C19" s="9">
        <v>5514584455</v>
      </c>
      <c r="D19" s="9">
        <v>6958409227</v>
      </c>
      <c r="E19" s="9">
        <v>7405839248</v>
      </c>
      <c r="F19" s="9">
        <v>7470062653</v>
      </c>
      <c r="G19" s="31">
        <v>7371058850</v>
      </c>
      <c r="H19" s="31">
        <v>7077464921</v>
      </c>
      <c r="I19" s="31">
        <v>7040461426</v>
      </c>
    </row>
    <row r="20" spans="1:9" x14ac:dyDescent="0.25">
      <c r="B20" s="9"/>
      <c r="C20" s="9"/>
      <c r="D20" s="9"/>
      <c r="E20" s="11"/>
      <c r="F20" s="11"/>
    </row>
    <row r="21" spans="1:9" x14ac:dyDescent="0.25">
      <c r="A21" s="22" t="s">
        <v>80</v>
      </c>
      <c r="B21" s="10">
        <f t="shared" ref="B21:C21" si="5">SUM(B22:B23)</f>
        <v>88938186072</v>
      </c>
      <c r="C21" s="10">
        <f t="shared" si="5"/>
        <v>88885793383</v>
      </c>
      <c r="D21" s="10">
        <f>SUM(D22:D23)</f>
        <v>102310827670</v>
      </c>
      <c r="E21" s="10">
        <f>SUM(E22:E23)</f>
        <v>105852137630</v>
      </c>
      <c r="F21" s="10">
        <f t="shared" ref="F21:I21" si="6">SUM(F22:F23)</f>
        <v>105636344645</v>
      </c>
      <c r="G21" s="10">
        <f t="shared" si="6"/>
        <v>114737167306</v>
      </c>
      <c r="H21" s="10">
        <f t="shared" si="6"/>
        <v>115914817058</v>
      </c>
      <c r="I21" s="10">
        <f t="shared" si="6"/>
        <v>114323605721</v>
      </c>
    </row>
    <row r="22" spans="1:9" x14ac:dyDescent="0.25">
      <c r="A22" t="s">
        <v>7</v>
      </c>
      <c r="B22" s="9">
        <v>85914920546</v>
      </c>
      <c r="C22" s="9">
        <v>86642433452</v>
      </c>
      <c r="D22" s="9">
        <v>99744567938</v>
      </c>
      <c r="E22" s="9">
        <v>102825675400</v>
      </c>
      <c r="F22" s="9">
        <v>103272395324</v>
      </c>
      <c r="G22" s="31">
        <v>112191603852</v>
      </c>
      <c r="H22" s="31">
        <v>112967804560</v>
      </c>
      <c r="I22" s="31">
        <v>111895132927</v>
      </c>
    </row>
    <row r="23" spans="1:9" x14ac:dyDescent="0.25">
      <c r="A23" t="s">
        <v>8</v>
      </c>
      <c r="B23" s="9">
        <v>3023265526</v>
      </c>
      <c r="C23" s="9">
        <v>2243359931</v>
      </c>
      <c r="D23" s="9">
        <v>2566259732</v>
      </c>
      <c r="E23" s="9">
        <v>3026462230</v>
      </c>
      <c r="F23" s="9">
        <v>2363949321</v>
      </c>
      <c r="G23" s="31">
        <v>2545563454</v>
      </c>
      <c r="H23" s="31">
        <v>2947012498</v>
      </c>
      <c r="I23" s="31">
        <v>2428472794</v>
      </c>
    </row>
    <row r="24" spans="1:9" x14ac:dyDescent="0.25">
      <c r="B24" s="9"/>
      <c r="C24" s="9"/>
      <c r="D24" s="9"/>
      <c r="E24" s="9"/>
      <c r="F24" s="11"/>
    </row>
    <row r="25" spans="1:9" x14ac:dyDescent="0.25">
      <c r="B25" s="11"/>
      <c r="C25" s="9"/>
      <c r="D25" s="11"/>
      <c r="E25" s="9"/>
      <c r="F25" s="9"/>
    </row>
    <row r="26" spans="1:9" x14ac:dyDescent="0.25">
      <c r="A26" s="21" t="s">
        <v>81</v>
      </c>
      <c r="B26" s="9">
        <v>3243052318</v>
      </c>
      <c r="C26" s="9">
        <v>3211249016</v>
      </c>
      <c r="D26" s="9">
        <v>3173106365</v>
      </c>
      <c r="E26" s="9">
        <v>3140788143</v>
      </c>
      <c r="F26" s="9">
        <v>3093312325</v>
      </c>
      <c r="G26" s="31">
        <v>3031125896</v>
      </c>
      <c r="H26" s="31">
        <v>2995188453</v>
      </c>
      <c r="I26" s="31">
        <v>2997733878</v>
      </c>
    </row>
    <row r="27" spans="1:9" x14ac:dyDescent="0.25">
      <c r="A27" s="21" t="s">
        <v>9</v>
      </c>
      <c r="B27" s="9">
        <v>9265887938</v>
      </c>
      <c r="C27" s="9">
        <v>10130770036</v>
      </c>
      <c r="D27" s="9">
        <v>10082027789</v>
      </c>
      <c r="E27" s="9">
        <v>9961804302</v>
      </c>
      <c r="F27" s="9">
        <v>10653353900</v>
      </c>
      <c r="G27" s="31">
        <v>8919681897</v>
      </c>
      <c r="H27" s="31">
        <v>10922409496</v>
      </c>
      <c r="I27" s="31">
        <v>10272627201</v>
      </c>
    </row>
    <row r="28" spans="1:9" x14ac:dyDescent="0.25">
      <c r="A28" s="21" t="s">
        <v>82</v>
      </c>
      <c r="B28" s="9">
        <v>68310346</v>
      </c>
      <c r="C28" s="9">
        <v>68310346</v>
      </c>
      <c r="D28" s="9">
        <v>65138346</v>
      </c>
      <c r="E28" s="9">
        <v>65039404</v>
      </c>
      <c r="F28" s="9">
        <v>64838541</v>
      </c>
      <c r="G28" s="31">
        <v>64838541</v>
      </c>
      <c r="H28" s="31">
        <v>64838541</v>
      </c>
      <c r="I28" s="31">
        <v>64838541</v>
      </c>
    </row>
    <row r="29" spans="1:9" ht="15.75" x14ac:dyDescent="0.25">
      <c r="A29" s="7"/>
      <c r="B29" s="10">
        <f t="shared" ref="B29:I29" si="7">B28+B27+B26+B21+B17+B15+B11+B7</f>
        <v>169177143592</v>
      </c>
      <c r="C29" s="10">
        <f t="shared" si="7"/>
        <v>172428983596</v>
      </c>
      <c r="D29" s="10">
        <f t="shared" si="7"/>
        <v>175639188697</v>
      </c>
      <c r="E29" s="10">
        <f t="shared" si="7"/>
        <v>183370056168</v>
      </c>
      <c r="F29" s="10">
        <f t="shared" si="7"/>
        <v>185203927340</v>
      </c>
      <c r="G29" s="10">
        <f t="shared" si="7"/>
        <v>178358674085</v>
      </c>
      <c r="H29" s="10">
        <f t="shared" si="7"/>
        <v>184038052758</v>
      </c>
      <c r="I29" s="10">
        <f t="shared" si="7"/>
        <v>184681972656</v>
      </c>
    </row>
    <row r="30" spans="1:9" x14ac:dyDescent="0.25">
      <c r="B30" s="11"/>
      <c r="C30" s="11"/>
      <c r="D30" s="11"/>
      <c r="E30" s="11"/>
      <c r="F30" s="11"/>
    </row>
    <row r="31" spans="1:9" ht="16.5" customHeight="1" x14ac:dyDescent="0.25">
      <c r="A31" s="20" t="s">
        <v>83</v>
      </c>
      <c r="B31" s="26"/>
      <c r="C31" s="10"/>
      <c r="D31" s="11"/>
      <c r="E31" s="11"/>
      <c r="F31" s="11"/>
    </row>
    <row r="32" spans="1:9" x14ac:dyDescent="0.25">
      <c r="A32" s="22" t="s">
        <v>84</v>
      </c>
      <c r="B32" s="11"/>
      <c r="C32" s="11"/>
      <c r="D32" s="11"/>
      <c r="E32" s="11"/>
      <c r="F32" s="11"/>
    </row>
    <row r="33" spans="1:9" x14ac:dyDescent="0.25">
      <c r="A33" s="22" t="s">
        <v>85</v>
      </c>
      <c r="B33" s="10">
        <v>810656303</v>
      </c>
      <c r="C33" s="10">
        <v>2833798559</v>
      </c>
      <c r="D33" s="10">
        <v>2478259004</v>
      </c>
      <c r="E33" s="10">
        <v>1182592400</v>
      </c>
      <c r="F33" s="10">
        <v>1063471312</v>
      </c>
      <c r="G33" s="32">
        <v>1476715170</v>
      </c>
      <c r="H33" s="32">
        <v>1421479689</v>
      </c>
      <c r="I33" s="32">
        <v>2120284906</v>
      </c>
    </row>
    <row r="34" spans="1:9" x14ac:dyDescent="0.25">
      <c r="B34" s="11"/>
      <c r="C34" s="11"/>
      <c r="D34" s="9"/>
      <c r="E34" s="11"/>
      <c r="F34" s="11"/>
    </row>
    <row r="35" spans="1:9" x14ac:dyDescent="0.25">
      <c r="A35" s="22" t="s">
        <v>10</v>
      </c>
      <c r="B35" s="10">
        <f t="shared" ref="B35:I35" si="8">SUM(B36:B40)</f>
        <v>140196239877</v>
      </c>
      <c r="C35" s="10">
        <f t="shared" si="8"/>
        <v>141622591817</v>
      </c>
      <c r="D35" s="10">
        <f t="shared" si="8"/>
        <v>143121092786</v>
      </c>
      <c r="E35" s="10">
        <f t="shared" si="8"/>
        <v>150131626710</v>
      </c>
      <c r="F35" s="10">
        <f t="shared" si="8"/>
        <v>152626026497</v>
      </c>
      <c r="G35" s="10">
        <f t="shared" si="8"/>
        <v>145047469216</v>
      </c>
      <c r="H35" s="10">
        <f t="shared" si="8"/>
        <v>149932546521</v>
      </c>
      <c r="I35" s="10">
        <f t="shared" si="8"/>
        <v>149236194576</v>
      </c>
    </row>
    <row r="36" spans="1:9" x14ac:dyDescent="0.25">
      <c r="A36" t="s">
        <v>11</v>
      </c>
      <c r="B36" s="9">
        <v>59934391533</v>
      </c>
      <c r="C36" s="9">
        <v>60621440195</v>
      </c>
      <c r="D36" s="9">
        <v>58982758231</v>
      </c>
      <c r="E36" s="9">
        <v>60817638544</v>
      </c>
      <c r="F36" s="9">
        <v>59929991281</v>
      </c>
      <c r="G36" s="31">
        <v>48713440131</v>
      </c>
      <c r="H36" s="31">
        <v>48768310557</v>
      </c>
      <c r="I36" s="31">
        <v>46349001023</v>
      </c>
    </row>
    <row r="37" spans="1:9" x14ac:dyDescent="0.25">
      <c r="A37" t="s">
        <v>12</v>
      </c>
      <c r="B37" s="9">
        <v>4075106506</v>
      </c>
      <c r="C37" s="9">
        <v>2731447452</v>
      </c>
      <c r="D37" s="9">
        <v>3144532065</v>
      </c>
      <c r="E37" s="9">
        <v>4004827723</v>
      </c>
      <c r="F37" s="9">
        <v>3950066600</v>
      </c>
      <c r="G37" s="31">
        <v>3767355748</v>
      </c>
      <c r="H37" s="31">
        <v>5352009391</v>
      </c>
      <c r="I37" s="31">
        <v>3550226958</v>
      </c>
    </row>
    <row r="38" spans="1:9" x14ac:dyDescent="0.25">
      <c r="A38" t="s">
        <v>13</v>
      </c>
      <c r="B38" s="9">
        <v>40281538325</v>
      </c>
      <c r="C38" s="9">
        <v>42423512421</v>
      </c>
      <c r="D38" s="9">
        <v>43337242428</v>
      </c>
      <c r="E38" s="9">
        <v>44035817037</v>
      </c>
      <c r="F38" s="9">
        <v>45774359478</v>
      </c>
      <c r="G38" s="31">
        <v>47478055040</v>
      </c>
      <c r="H38" s="31">
        <v>48650833551</v>
      </c>
      <c r="I38" s="31">
        <v>50621377894</v>
      </c>
    </row>
    <row r="39" spans="1:9" x14ac:dyDescent="0.25">
      <c r="A39" t="s">
        <v>14</v>
      </c>
      <c r="B39" s="9">
        <v>33290179747</v>
      </c>
      <c r="C39" s="9">
        <v>33397860639</v>
      </c>
      <c r="D39" s="9">
        <v>34403791944</v>
      </c>
      <c r="E39" s="9">
        <v>37880912470</v>
      </c>
      <c r="F39" s="9">
        <v>40027127777</v>
      </c>
      <c r="G39" s="31">
        <v>41651234289</v>
      </c>
      <c r="H39" s="31">
        <v>42452456680</v>
      </c>
      <c r="I39" s="31">
        <v>44851984506</v>
      </c>
    </row>
    <row r="40" spans="1:9" x14ac:dyDescent="0.25">
      <c r="A40" t="s">
        <v>15</v>
      </c>
      <c r="B40" s="9">
        <v>2615023766</v>
      </c>
      <c r="C40" s="9">
        <v>2448331110</v>
      </c>
      <c r="D40" s="9">
        <v>3252768118</v>
      </c>
      <c r="E40" s="9">
        <v>3392430936</v>
      </c>
      <c r="F40" s="9">
        <v>2944481361</v>
      </c>
      <c r="G40" s="31">
        <v>3437384008</v>
      </c>
      <c r="H40" s="31">
        <v>4708936342</v>
      </c>
      <c r="I40" s="31">
        <v>3863604195</v>
      </c>
    </row>
    <row r="41" spans="1:9" x14ac:dyDescent="0.25">
      <c r="B41" s="9"/>
      <c r="C41" s="9"/>
      <c r="D41" s="9"/>
      <c r="E41" s="11"/>
      <c r="F41" s="11"/>
    </row>
    <row r="42" spans="1:9" x14ac:dyDescent="0.25">
      <c r="A42" s="22" t="s">
        <v>58</v>
      </c>
      <c r="B42" s="9">
        <v>14727039659</v>
      </c>
      <c r="C42" s="9">
        <v>14233192292</v>
      </c>
      <c r="D42" s="9">
        <v>15955814342</v>
      </c>
      <c r="E42" s="9">
        <v>18338001391</v>
      </c>
      <c r="F42" s="9">
        <v>17298576507</v>
      </c>
      <c r="G42" s="31">
        <v>16731283788</v>
      </c>
      <c r="H42" s="31">
        <v>17733602010</v>
      </c>
      <c r="I42" s="31">
        <v>18171916920</v>
      </c>
    </row>
    <row r="43" spans="1:9" ht="15.75" x14ac:dyDescent="0.25">
      <c r="A43" s="7"/>
      <c r="B43" s="10">
        <f>B42+B35+B33</f>
        <v>155733935839</v>
      </c>
      <c r="C43" s="10">
        <f>C42+C35+C33</f>
        <v>158689582668</v>
      </c>
      <c r="D43" s="10">
        <f t="shared" ref="D43:E43" si="9">D42+D35+D33</f>
        <v>161555166132</v>
      </c>
      <c r="E43" s="10">
        <f t="shared" si="9"/>
        <v>169652220501</v>
      </c>
      <c r="F43" s="10">
        <f>F42+F35+F33</f>
        <v>170988074316</v>
      </c>
      <c r="G43" s="10">
        <f t="shared" ref="G43" si="10">G42+G35+G33</f>
        <v>163255468174</v>
      </c>
      <c r="H43" s="10">
        <f>H42+H35+H33</f>
        <v>169087628220</v>
      </c>
      <c r="I43" s="10">
        <f>I42+I35+I33</f>
        <v>169528396402</v>
      </c>
    </row>
    <row r="44" spans="1:9" x14ac:dyDescent="0.25">
      <c r="A44" s="3"/>
      <c r="B44" s="10"/>
      <c r="C44" s="10"/>
      <c r="D44" s="11"/>
      <c r="E44" s="11"/>
      <c r="F44" s="11"/>
    </row>
    <row r="45" spans="1:9" x14ac:dyDescent="0.25">
      <c r="A45" s="22" t="s">
        <v>86</v>
      </c>
      <c r="B45" s="11"/>
      <c r="C45" s="11"/>
      <c r="D45" s="11"/>
      <c r="E45" s="11"/>
      <c r="F45" s="11"/>
    </row>
    <row r="46" spans="1:9" x14ac:dyDescent="0.25">
      <c r="A46" t="s">
        <v>16</v>
      </c>
      <c r="B46" s="9">
        <v>4000803370</v>
      </c>
      <c r="C46" s="9">
        <v>4000803370</v>
      </c>
      <c r="D46" s="9">
        <v>4000803370</v>
      </c>
      <c r="E46" s="9">
        <v>4000803370</v>
      </c>
      <c r="F46" s="9">
        <v>4000803370</v>
      </c>
      <c r="G46" s="31">
        <v>4000803370</v>
      </c>
      <c r="H46" s="31">
        <v>4080819430</v>
      </c>
      <c r="I46" s="31">
        <v>4080819430</v>
      </c>
    </row>
    <row r="47" spans="1:9" x14ac:dyDescent="0.25">
      <c r="A47" t="s">
        <v>17</v>
      </c>
      <c r="B47" s="9">
        <v>4330837039</v>
      </c>
      <c r="C47" s="9">
        <v>4330837039</v>
      </c>
      <c r="D47" s="9">
        <v>4330837039</v>
      </c>
      <c r="E47" s="9">
        <v>4330837039</v>
      </c>
      <c r="F47" s="9">
        <v>4330837039</v>
      </c>
      <c r="G47" s="31">
        <v>4330837039</v>
      </c>
      <c r="H47" s="31">
        <v>4330837039</v>
      </c>
      <c r="I47" s="31">
        <v>4330837039</v>
      </c>
    </row>
    <row r="48" spans="1:9" x14ac:dyDescent="0.25">
      <c r="A48" t="s">
        <v>18</v>
      </c>
      <c r="B48" s="9">
        <v>4196269728</v>
      </c>
      <c r="C48" s="9">
        <v>4200879249</v>
      </c>
      <c r="D48" s="9">
        <v>3961152141</v>
      </c>
      <c r="E48" s="9">
        <v>4767035351</v>
      </c>
      <c r="F48" s="9">
        <v>4772591786</v>
      </c>
      <c r="G48" s="31">
        <v>4660924585</v>
      </c>
      <c r="H48" s="31">
        <v>5461693828</v>
      </c>
      <c r="I48" s="31">
        <v>5412328529</v>
      </c>
    </row>
    <row r="49" spans="1:9" x14ac:dyDescent="0.25">
      <c r="A49" t="s">
        <v>19</v>
      </c>
      <c r="B49" s="9">
        <v>915258093</v>
      </c>
      <c r="C49" s="9">
        <v>1206841747</v>
      </c>
      <c r="D49" s="9">
        <v>1791194406</v>
      </c>
      <c r="E49" s="9">
        <v>619124919</v>
      </c>
      <c r="F49" s="9">
        <v>1111585677</v>
      </c>
      <c r="G49" s="31">
        <v>2110604927</v>
      </c>
      <c r="H49" s="31">
        <v>1077037864</v>
      </c>
      <c r="I49" s="31">
        <v>1329555319</v>
      </c>
    </row>
    <row r="50" spans="1:9" ht="15.75" x14ac:dyDescent="0.25">
      <c r="A50" s="7"/>
      <c r="B50" s="10">
        <f>SUM(B46:B49)</f>
        <v>13443168230</v>
      </c>
      <c r="C50" s="10">
        <f t="shared" ref="C50:I50" si="11">SUM(C46:C49)</f>
        <v>13739361405</v>
      </c>
      <c r="D50" s="10">
        <f t="shared" si="11"/>
        <v>14083986956</v>
      </c>
      <c r="E50" s="10">
        <f t="shared" si="11"/>
        <v>13717800679</v>
      </c>
      <c r="F50" s="10">
        <f t="shared" si="11"/>
        <v>14215817872</v>
      </c>
      <c r="G50" s="10">
        <f t="shared" si="11"/>
        <v>15103169921</v>
      </c>
      <c r="H50" s="10">
        <f t="shared" si="11"/>
        <v>14950388161</v>
      </c>
      <c r="I50" s="10">
        <f t="shared" si="11"/>
        <v>15153540317</v>
      </c>
    </row>
    <row r="51" spans="1:9" x14ac:dyDescent="0.25">
      <c r="A51" s="22" t="s">
        <v>87</v>
      </c>
      <c r="B51" s="10">
        <v>39523</v>
      </c>
      <c r="C51" s="10">
        <v>39523</v>
      </c>
      <c r="D51" s="10">
        <v>35609</v>
      </c>
      <c r="E51" s="10">
        <v>34988</v>
      </c>
      <c r="F51" s="10">
        <v>35152</v>
      </c>
      <c r="G51" s="31">
        <v>35990</v>
      </c>
      <c r="H51" s="31">
        <v>36378</v>
      </c>
      <c r="I51" s="31">
        <v>34937</v>
      </c>
    </row>
    <row r="52" spans="1:9" ht="15.75" x14ac:dyDescent="0.25">
      <c r="A52" s="6"/>
      <c r="B52" s="10">
        <f>B43+B50+B51</f>
        <v>169177143592</v>
      </c>
      <c r="C52" s="10">
        <f>C43+C50+C51</f>
        <v>172428983596</v>
      </c>
      <c r="D52" s="10">
        <f t="shared" ref="D52:I52" si="12">D43+D50+D51</f>
        <v>175639188697</v>
      </c>
      <c r="E52" s="10">
        <f t="shared" si="12"/>
        <v>183370056168</v>
      </c>
      <c r="F52" s="10">
        <f t="shared" si="12"/>
        <v>185203927340</v>
      </c>
      <c r="G52" s="10">
        <f t="shared" si="12"/>
        <v>178358674085</v>
      </c>
      <c r="H52" s="10">
        <f t="shared" si="12"/>
        <v>184038052759</v>
      </c>
      <c r="I52" s="10">
        <f t="shared" si="12"/>
        <v>184681971656</v>
      </c>
    </row>
    <row r="53" spans="1:9" x14ac:dyDescent="0.25">
      <c r="A53" s="23" t="s">
        <v>88</v>
      </c>
      <c r="B53" s="27">
        <f t="shared" ref="B53:I53" si="13">B50/(B46/10)</f>
        <v>33.601172031606239</v>
      </c>
      <c r="C53" s="27">
        <f t="shared" si="13"/>
        <v>34.341506278525259</v>
      </c>
      <c r="D53" s="27">
        <f t="shared" si="13"/>
        <v>35.20289715212872</v>
      </c>
      <c r="E53" s="27">
        <f t="shared" si="13"/>
        <v>34.287615287126698</v>
      </c>
      <c r="F53" s="27">
        <f t="shared" si="13"/>
        <v>35.532408262293579</v>
      </c>
      <c r="G53" s="27">
        <f t="shared" si="13"/>
        <v>37.75034292925023</v>
      </c>
      <c r="H53" s="27">
        <f t="shared" si="13"/>
        <v>36.63575028851497</v>
      </c>
      <c r="I53" s="27">
        <f t="shared" si="13"/>
        <v>37.133572256589652</v>
      </c>
    </row>
    <row r="54" spans="1:9" x14ac:dyDescent="0.25">
      <c r="A54" s="23" t="s">
        <v>89</v>
      </c>
      <c r="B54" s="28">
        <f>B46/10</f>
        <v>400080337</v>
      </c>
      <c r="C54" s="28">
        <f t="shared" ref="C54:I54" si="14">C46/10</f>
        <v>400080337</v>
      </c>
      <c r="D54" s="28">
        <f t="shared" si="14"/>
        <v>400080337</v>
      </c>
      <c r="E54" s="28">
        <f t="shared" si="14"/>
        <v>400080337</v>
      </c>
      <c r="F54" s="28">
        <f t="shared" si="14"/>
        <v>400080337</v>
      </c>
      <c r="G54" s="28">
        <f t="shared" si="14"/>
        <v>400080337</v>
      </c>
      <c r="H54" s="28">
        <f t="shared" si="14"/>
        <v>408081943</v>
      </c>
      <c r="I54" s="28">
        <f t="shared" si="14"/>
        <v>408081943</v>
      </c>
    </row>
    <row r="55" spans="1:9" x14ac:dyDescent="0.25">
      <c r="B55" s="28"/>
      <c r="C55" s="28"/>
      <c r="D55" s="29"/>
      <c r="E55" s="29"/>
      <c r="F55" s="29"/>
    </row>
    <row r="56" spans="1:9" x14ac:dyDescent="0.25">
      <c r="B56" s="28"/>
      <c r="C56" s="28"/>
      <c r="D56" s="29"/>
      <c r="E56" s="29"/>
      <c r="F56" s="29"/>
    </row>
    <row r="57" spans="1:9" x14ac:dyDescent="0.25">
      <c r="B57" s="28"/>
      <c r="C57" s="28"/>
      <c r="D57" s="29"/>
      <c r="E57" s="29"/>
      <c r="F57" s="29"/>
    </row>
    <row r="58" spans="1:9" x14ac:dyDescent="0.25">
      <c r="B58" s="28"/>
      <c r="C58" s="28"/>
      <c r="D58" s="29"/>
      <c r="E58" s="29"/>
      <c r="F58" s="29"/>
    </row>
    <row r="59" spans="1:9" x14ac:dyDescent="0.25">
      <c r="B59" s="28"/>
      <c r="C59" s="28"/>
      <c r="D59" s="29"/>
      <c r="E59" s="29"/>
      <c r="F59" s="29"/>
    </row>
    <row r="60" spans="1:9" x14ac:dyDescent="0.25">
      <c r="B60" s="28"/>
      <c r="C60" s="28"/>
      <c r="D60" s="29"/>
      <c r="E60" s="29"/>
      <c r="F60" s="29"/>
    </row>
    <row r="61" spans="1:9" x14ac:dyDescent="0.25">
      <c r="B61" s="1"/>
      <c r="C61" s="1"/>
    </row>
    <row r="62" spans="1:9" x14ac:dyDescent="0.25">
      <c r="B62" s="1"/>
      <c r="C62" s="1"/>
    </row>
    <row r="63" spans="1:9" x14ac:dyDescent="0.25">
      <c r="B63" s="1"/>
      <c r="C63" s="1"/>
    </row>
    <row r="64" spans="1:9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xSplit="1" ySplit="5" topLeftCell="H27" activePane="bottomRight" state="frozen"/>
      <selection pane="topRight" activeCell="C1" sqref="C1"/>
      <selection pane="bottomLeft" activeCell="A5" sqref="A5"/>
      <selection pane="bottomRight" activeCell="I42" sqref="I42"/>
    </sheetView>
  </sheetViews>
  <sheetFormatPr defaultRowHeight="15" x14ac:dyDescent="0.25"/>
  <cols>
    <col min="1" max="1" width="47" bestFit="1" customWidth="1"/>
    <col min="2" max="3" width="16.7109375" customWidth="1"/>
    <col min="4" max="4" width="16.5703125" customWidth="1"/>
    <col min="5" max="5" width="18.28515625" customWidth="1"/>
    <col min="6" max="6" width="17.7109375" customWidth="1"/>
    <col min="7" max="7" width="14.5703125" customWidth="1"/>
    <col min="8" max="8" width="16.28515625" customWidth="1"/>
    <col min="9" max="9" width="15.28515625" customWidth="1"/>
  </cols>
  <sheetData>
    <row r="1" spans="1:9" x14ac:dyDescent="0.25">
      <c r="A1" s="3" t="s">
        <v>76</v>
      </c>
    </row>
    <row r="2" spans="1:9" ht="15" customHeight="1" x14ac:dyDescent="0.25">
      <c r="A2" s="3" t="s">
        <v>115</v>
      </c>
      <c r="F2" s="5"/>
      <c r="G2" s="2"/>
    </row>
    <row r="3" spans="1:9" x14ac:dyDescent="0.25">
      <c r="A3" t="s">
        <v>75</v>
      </c>
      <c r="F3" s="4"/>
      <c r="G3" s="4"/>
    </row>
    <row r="4" spans="1:9" x14ac:dyDescent="0.25">
      <c r="B4" s="18" t="s">
        <v>72</v>
      </c>
      <c r="C4" s="18" t="s">
        <v>71</v>
      </c>
      <c r="D4" s="33" t="s">
        <v>73</v>
      </c>
      <c r="E4" s="33" t="s">
        <v>72</v>
      </c>
      <c r="F4" s="33" t="s">
        <v>71</v>
      </c>
      <c r="G4" s="33" t="s">
        <v>73</v>
      </c>
      <c r="H4" s="33" t="s">
        <v>72</v>
      </c>
      <c r="I4" s="35" t="s">
        <v>71</v>
      </c>
    </row>
    <row r="5" spans="1:9" ht="15.75" x14ac:dyDescent="0.25">
      <c r="B5" s="19">
        <v>42916</v>
      </c>
      <c r="C5" s="19">
        <v>43008</v>
      </c>
      <c r="D5" s="19">
        <v>43190</v>
      </c>
      <c r="E5" s="19">
        <v>43281</v>
      </c>
      <c r="F5" s="19">
        <v>43373</v>
      </c>
      <c r="G5" s="34">
        <v>43555</v>
      </c>
      <c r="H5" s="34">
        <v>43646</v>
      </c>
      <c r="I5" s="36">
        <v>43738</v>
      </c>
    </row>
    <row r="6" spans="1:9" x14ac:dyDescent="0.25">
      <c r="A6" s="23" t="s">
        <v>90</v>
      </c>
      <c r="B6" s="11"/>
      <c r="C6" s="11"/>
      <c r="D6" s="11"/>
      <c r="E6" s="11"/>
      <c r="F6" s="11"/>
      <c r="G6" s="29"/>
      <c r="H6" s="29"/>
    </row>
    <row r="7" spans="1:9" x14ac:dyDescent="0.25">
      <c r="A7" s="22" t="s">
        <v>91</v>
      </c>
      <c r="B7" s="10">
        <f>B8-B9</f>
        <v>2017212548</v>
      </c>
      <c r="C7" s="10">
        <f>C8-C9</f>
        <v>3098001835</v>
      </c>
      <c r="D7" s="10">
        <f>D8-D9</f>
        <v>1178925215</v>
      </c>
      <c r="E7" s="10">
        <f>E8-E9</f>
        <v>2441876296</v>
      </c>
      <c r="F7" s="10">
        <f>F8-F9</f>
        <v>4151622953</v>
      </c>
      <c r="G7" s="10">
        <f t="shared" ref="G7:I7" si="0">G8-G9</f>
        <v>1611830959</v>
      </c>
      <c r="H7" s="10">
        <f t="shared" si="0"/>
        <v>3294059260</v>
      </c>
      <c r="I7" s="10">
        <f t="shared" si="0"/>
        <v>5026706101</v>
      </c>
    </row>
    <row r="8" spans="1:9" x14ac:dyDescent="0.25">
      <c r="A8" t="s">
        <v>21</v>
      </c>
      <c r="B8" s="9">
        <v>4964366492</v>
      </c>
      <c r="C8" s="9">
        <v>7564085942</v>
      </c>
      <c r="D8" s="9">
        <v>2819453273</v>
      </c>
      <c r="E8" s="9">
        <v>5866769103</v>
      </c>
      <c r="F8" s="9">
        <v>9410818103</v>
      </c>
      <c r="G8" s="31">
        <v>3159235072</v>
      </c>
      <c r="H8" s="31">
        <v>6289506295</v>
      </c>
      <c r="I8" s="31">
        <v>9471024344</v>
      </c>
    </row>
    <row r="9" spans="1:9" x14ac:dyDescent="0.25">
      <c r="A9" s="2" t="s">
        <v>22</v>
      </c>
      <c r="B9" s="9">
        <v>2947153944</v>
      </c>
      <c r="C9" s="9">
        <v>4466084107</v>
      </c>
      <c r="D9" s="9">
        <v>1640528058</v>
      </c>
      <c r="E9" s="9">
        <v>3424892807</v>
      </c>
      <c r="F9" s="9">
        <v>5259195150</v>
      </c>
      <c r="G9" s="31">
        <v>1547404113</v>
      </c>
      <c r="H9" s="31">
        <v>2995447035</v>
      </c>
      <c r="I9" s="31">
        <v>4444318243</v>
      </c>
    </row>
    <row r="10" spans="1:9" x14ac:dyDescent="0.25">
      <c r="A10" s="2"/>
      <c r="B10" s="9"/>
      <c r="C10" s="9"/>
      <c r="D10" s="9"/>
      <c r="E10" s="9"/>
      <c r="F10" s="9"/>
      <c r="G10" s="29"/>
      <c r="H10" s="29"/>
    </row>
    <row r="11" spans="1:9" x14ac:dyDescent="0.25">
      <c r="A11" t="s">
        <v>23</v>
      </c>
      <c r="B11" s="9">
        <v>1367853509</v>
      </c>
      <c r="C11" s="9">
        <v>2056489712</v>
      </c>
      <c r="D11" s="9">
        <v>709487340</v>
      </c>
      <c r="E11" s="9">
        <v>1387477741</v>
      </c>
      <c r="F11" s="9">
        <v>2089481365</v>
      </c>
      <c r="G11" s="31">
        <v>638723281</v>
      </c>
      <c r="H11" s="31">
        <v>1364214536</v>
      </c>
      <c r="I11" s="31">
        <v>2086609599</v>
      </c>
    </row>
    <row r="12" spans="1:9" x14ac:dyDescent="0.25">
      <c r="A12" s="2" t="s">
        <v>24</v>
      </c>
      <c r="B12" s="9">
        <v>498830753</v>
      </c>
      <c r="C12" s="9">
        <v>761802932</v>
      </c>
      <c r="D12" s="9">
        <v>232101305</v>
      </c>
      <c r="E12" s="9">
        <v>479745410</v>
      </c>
      <c r="F12" s="9">
        <v>683769723</v>
      </c>
      <c r="G12" s="31">
        <v>212923581</v>
      </c>
      <c r="H12" s="31">
        <v>423778720</v>
      </c>
      <c r="I12" s="31">
        <v>643105487</v>
      </c>
    </row>
    <row r="13" spans="1:9" x14ac:dyDescent="0.25">
      <c r="A13" t="s">
        <v>25</v>
      </c>
      <c r="B13" s="9">
        <v>316080911</v>
      </c>
      <c r="C13" s="9">
        <v>386945973</v>
      </c>
      <c r="D13" s="9">
        <v>74454794</v>
      </c>
      <c r="E13" s="9">
        <v>342650039</v>
      </c>
      <c r="F13" s="9">
        <v>416637348</v>
      </c>
      <c r="G13" s="31">
        <v>79580420</v>
      </c>
      <c r="H13" s="31">
        <v>353113044</v>
      </c>
      <c r="I13" s="31">
        <v>429048406</v>
      </c>
    </row>
    <row r="14" spans="1:9" x14ac:dyDescent="0.25">
      <c r="A14" s="3"/>
      <c r="B14" s="10">
        <f>B7+B11+B12+B13</f>
        <v>4199977721</v>
      </c>
      <c r="C14" s="10">
        <f>C7+C11+C12+C13</f>
        <v>6303240452</v>
      </c>
      <c r="D14" s="10">
        <f>D7+D11+D12+D13</f>
        <v>2194968654</v>
      </c>
      <c r="E14" s="10">
        <f>E7+E11+E12+E13</f>
        <v>4651749486</v>
      </c>
      <c r="F14" s="10">
        <f>F7+F11+F12+F13</f>
        <v>7341511389</v>
      </c>
      <c r="G14" s="10">
        <f t="shared" ref="G14:I14" si="1">G7+G11+G12+G13</f>
        <v>2543058241</v>
      </c>
      <c r="H14" s="10">
        <f t="shared" si="1"/>
        <v>5435165560</v>
      </c>
      <c r="I14" s="10">
        <f t="shared" si="1"/>
        <v>8185469593</v>
      </c>
    </row>
    <row r="15" spans="1:9" x14ac:dyDescent="0.25">
      <c r="A15" s="3"/>
      <c r="B15" s="10"/>
      <c r="C15" s="10"/>
      <c r="D15" s="10"/>
      <c r="E15" s="10"/>
      <c r="F15" s="10"/>
      <c r="G15" s="29"/>
      <c r="H15" s="29"/>
    </row>
    <row r="16" spans="1:9" x14ac:dyDescent="0.25">
      <c r="A16" s="23" t="s">
        <v>92</v>
      </c>
      <c r="B16" s="11"/>
      <c r="C16" s="11"/>
      <c r="D16" s="11"/>
      <c r="E16" s="11"/>
      <c r="F16" s="11"/>
      <c r="G16" s="29"/>
      <c r="H16" s="29"/>
    </row>
    <row r="17" spans="1:9" x14ac:dyDescent="0.25">
      <c r="A17" t="s">
        <v>27</v>
      </c>
      <c r="B17" s="9">
        <v>2177940452</v>
      </c>
      <c r="C17" s="9">
        <v>3325168275</v>
      </c>
      <c r="D17" s="9">
        <v>1046001938</v>
      </c>
      <c r="E17" s="9">
        <v>2335646508</v>
      </c>
      <c r="F17" s="9">
        <v>3575036643</v>
      </c>
      <c r="G17" s="31">
        <v>1158936809</v>
      </c>
      <c r="H17" s="31">
        <v>2308180356</v>
      </c>
      <c r="I17" s="31">
        <v>3457877818</v>
      </c>
    </row>
    <row r="18" spans="1:9" x14ac:dyDescent="0.25">
      <c r="A18" t="s">
        <v>28</v>
      </c>
      <c r="B18" s="9">
        <v>224287600</v>
      </c>
      <c r="C18" s="9">
        <v>355126491</v>
      </c>
      <c r="D18" s="9">
        <v>109985525</v>
      </c>
      <c r="E18" s="9">
        <v>244475975</v>
      </c>
      <c r="F18" s="9">
        <v>371789826</v>
      </c>
      <c r="G18" s="31">
        <v>109451984</v>
      </c>
      <c r="H18" s="31">
        <v>229017275</v>
      </c>
      <c r="I18" s="31">
        <v>359644623</v>
      </c>
    </row>
    <row r="19" spans="1:9" x14ac:dyDescent="0.25">
      <c r="A19" t="s">
        <v>29</v>
      </c>
      <c r="B19" s="9">
        <v>13219386</v>
      </c>
      <c r="C19" s="9">
        <v>20226984</v>
      </c>
      <c r="D19" s="9">
        <v>5328098</v>
      </c>
      <c r="E19" s="9">
        <v>12000577</v>
      </c>
      <c r="F19" s="9">
        <v>18035857</v>
      </c>
      <c r="G19" s="31">
        <v>8447136</v>
      </c>
      <c r="H19" s="31">
        <v>15895871</v>
      </c>
      <c r="I19" s="31">
        <v>25857475</v>
      </c>
    </row>
    <row r="20" spans="1:9" x14ac:dyDescent="0.25">
      <c r="A20" t="s">
        <v>30</v>
      </c>
      <c r="B20" s="9">
        <v>32393316</v>
      </c>
      <c r="C20" s="9">
        <v>52474285</v>
      </c>
      <c r="D20" s="9">
        <v>15443501</v>
      </c>
      <c r="E20" s="9">
        <v>42020556</v>
      </c>
      <c r="F20" s="9">
        <v>67699193</v>
      </c>
      <c r="G20" s="31">
        <v>12514726</v>
      </c>
      <c r="H20" s="31">
        <v>33260974</v>
      </c>
      <c r="I20" s="31">
        <v>56771551</v>
      </c>
    </row>
    <row r="21" spans="1:9" x14ac:dyDescent="0.25">
      <c r="A21" t="s">
        <v>31</v>
      </c>
      <c r="B21" s="9">
        <v>50650258</v>
      </c>
      <c r="C21" s="9">
        <v>69589886</v>
      </c>
      <c r="D21" s="9">
        <v>29145362</v>
      </c>
      <c r="E21" s="9">
        <v>50534008</v>
      </c>
      <c r="F21" s="9">
        <v>67085550</v>
      </c>
      <c r="G21" s="31">
        <v>27732634</v>
      </c>
      <c r="H21" s="31">
        <v>45119827</v>
      </c>
      <c r="I21" s="31">
        <v>64335109</v>
      </c>
    </row>
    <row r="22" spans="1:9" x14ac:dyDescent="0.25">
      <c r="A22" t="s">
        <v>32</v>
      </c>
      <c r="B22" s="9">
        <v>7559662</v>
      </c>
      <c r="C22" s="9">
        <v>10865038</v>
      </c>
      <c r="D22" s="9">
        <v>2278500</v>
      </c>
      <c r="E22" s="9">
        <v>8182140</v>
      </c>
      <c r="F22" s="9">
        <v>11797078</v>
      </c>
      <c r="G22" s="31">
        <v>2527566</v>
      </c>
      <c r="H22" s="31">
        <v>8904245</v>
      </c>
      <c r="I22" s="31">
        <v>12481586</v>
      </c>
    </row>
    <row r="23" spans="1:9" x14ac:dyDescent="0.25">
      <c r="A23" t="s">
        <v>33</v>
      </c>
      <c r="B23" s="9">
        <v>1438000</v>
      </c>
      <c r="C23" s="9">
        <v>2820000</v>
      </c>
      <c r="D23" s="9">
        <v>720000</v>
      </c>
      <c r="E23" s="9">
        <v>1784000</v>
      </c>
      <c r="F23" s="9">
        <v>2888000</v>
      </c>
      <c r="G23" s="31">
        <v>448000</v>
      </c>
      <c r="H23" s="31">
        <v>1480000</v>
      </c>
      <c r="I23" s="31">
        <v>2312000</v>
      </c>
    </row>
    <row r="24" spans="1:9" x14ac:dyDescent="0.25">
      <c r="A24" t="s">
        <v>34</v>
      </c>
      <c r="B24" s="9">
        <v>500000</v>
      </c>
      <c r="C24" s="9">
        <v>500000</v>
      </c>
      <c r="D24" s="9">
        <v>525000</v>
      </c>
      <c r="E24" s="9">
        <v>625000</v>
      </c>
      <c r="F24" s="9">
        <v>625000</v>
      </c>
      <c r="G24" s="31">
        <v>625000</v>
      </c>
      <c r="H24" s="31">
        <v>625000</v>
      </c>
      <c r="I24" s="31">
        <v>625000</v>
      </c>
    </row>
    <row r="25" spans="1:9" x14ac:dyDescent="0.25">
      <c r="A25" t="s">
        <v>35</v>
      </c>
      <c r="B25" s="9"/>
      <c r="C25" s="9"/>
      <c r="D25" s="9"/>
      <c r="E25" s="9"/>
      <c r="F25" s="9"/>
      <c r="G25" s="29"/>
      <c r="H25" s="29"/>
    </row>
    <row r="26" spans="1:9" x14ac:dyDescent="0.25">
      <c r="A26" t="s">
        <v>74</v>
      </c>
      <c r="B26" s="9">
        <v>159269758</v>
      </c>
      <c r="C26" s="9">
        <v>235079640</v>
      </c>
      <c r="D26" s="9">
        <v>97287835</v>
      </c>
      <c r="E26" s="9">
        <v>174187479</v>
      </c>
      <c r="F26" s="9">
        <v>259723491</v>
      </c>
      <c r="G26" s="31">
        <v>87048797</v>
      </c>
      <c r="H26" s="31">
        <v>189202305</v>
      </c>
      <c r="I26" s="31">
        <v>276147653</v>
      </c>
    </row>
    <row r="27" spans="1:9" x14ac:dyDescent="0.25">
      <c r="A27" t="s">
        <v>36</v>
      </c>
      <c r="B27" s="9">
        <v>16026538</v>
      </c>
      <c r="C27" s="9">
        <v>238427853</v>
      </c>
      <c r="D27" s="9">
        <v>116175671</v>
      </c>
      <c r="E27" s="9">
        <v>189197868</v>
      </c>
      <c r="F27" s="9">
        <v>292587065</v>
      </c>
      <c r="G27" s="31">
        <v>75598919</v>
      </c>
      <c r="H27" s="31">
        <v>144947268</v>
      </c>
      <c r="I27" s="31">
        <v>287630933</v>
      </c>
    </row>
    <row r="28" spans="1:9" x14ac:dyDescent="0.25">
      <c r="A28" s="3"/>
      <c r="B28" s="10">
        <f>SUM(B17:B27)</f>
        <v>2683284970</v>
      </c>
      <c r="C28" s="10">
        <f t="shared" ref="C28:I28" si="2">SUM(C17:C27)</f>
        <v>4310278452</v>
      </c>
      <c r="D28" s="10">
        <f t="shared" si="2"/>
        <v>1422891430</v>
      </c>
      <c r="E28" s="10">
        <f t="shared" si="2"/>
        <v>3058654111</v>
      </c>
      <c r="F28" s="10">
        <f t="shared" si="2"/>
        <v>4667267703</v>
      </c>
      <c r="G28" s="10">
        <f t="shared" si="2"/>
        <v>1483331571</v>
      </c>
      <c r="H28" s="10">
        <f t="shared" si="2"/>
        <v>2976633121</v>
      </c>
      <c r="I28" s="10">
        <f t="shared" si="2"/>
        <v>4543683748</v>
      </c>
    </row>
    <row r="29" spans="1:9" x14ac:dyDescent="0.25">
      <c r="A29" s="23" t="s">
        <v>93</v>
      </c>
      <c r="B29" s="10">
        <f>B14-B28</f>
        <v>1516692751</v>
      </c>
      <c r="C29" s="10">
        <f t="shared" ref="C29:E29" si="3">C14-C28</f>
        <v>1992962000</v>
      </c>
      <c r="D29" s="10">
        <f t="shared" si="3"/>
        <v>772077224</v>
      </c>
      <c r="E29" s="10">
        <f t="shared" si="3"/>
        <v>1593095375</v>
      </c>
      <c r="F29" s="10">
        <f>F14-F28</f>
        <v>2674243686</v>
      </c>
      <c r="G29" s="10">
        <f t="shared" ref="G29:I29" si="4">G14-G28</f>
        <v>1059726670</v>
      </c>
      <c r="H29" s="10">
        <f t="shared" si="4"/>
        <v>2458532439</v>
      </c>
      <c r="I29" s="10">
        <f t="shared" si="4"/>
        <v>3641785845</v>
      </c>
    </row>
    <row r="30" spans="1:9" x14ac:dyDescent="0.25">
      <c r="B30" s="11"/>
      <c r="C30" s="11"/>
      <c r="D30" s="11"/>
      <c r="E30" s="11"/>
      <c r="F30" s="11"/>
      <c r="G30" s="29"/>
      <c r="H30" s="29"/>
    </row>
    <row r="31" spans="1:9" x14ac:dyDescent="0.25">
      <c r="A31" s="21" t="s">
        <v>94</v>
      </c>
      <c r="B31" s="10">
        <f>SUM(B32:B34)</f>
        <v>0</v>
      </c>
      <c r="C31" s="10">
        <f t="shared" ref="C31:E31" si="5">SUM(C32:C34)</f>
        <v>236581068</v>
      </c>
      <c r="D31" s="10">
        <f t="shared" si="5"/>
        <v>414936337</v>
      </c>
      <c r="E31" s="10">
        <f t="shared" si="5"/>
        <v>482367492</v>
      </c>
      <c r="F31" s="10">
        <f>SUM(F32:F34)</f>
        <v>692822950</v>
      </c>
      <c r="G31" s="10">
        <f t="shared" ref="G31:I31" si="6">SUM(G32:G34)</f>
        <v>266233214</v>
      </c>
      <c r="H31" s="10">
        <f t="shared" si="6"/>
        <v>465138384</v>
      </c>
      <c r="I31" s="10">
        <f t="shared" si="6"/>
        <v>939610816</v>
      </c>
    </row>
    <row r="32" spans="1:9" x14ac:dyDescent="0.25">
      <c r="A32" s="8" t="s">
        <v>37</v>
      </c>
      <c r="B32" s="9"/>
      <c r="C32" s="9">
        <v>195000000</v>
      </c>
      <c r="D32" s="9">
        <v>374600000</v>
      </c>
      <c r="E32" s="9">
        <v>460000000</v>
      </c>
      <c r="F32" s="9">
        <v>670000000</v>
      </c>
      <c r="G32" s="31">
        <v>276500000</v>
      </c>
      <c r="H32" s="31">
        <v>480000000</v>
      </c>
      <c r="I32" s="31">
        <v>934000000</v>
      </c>
    </row>
    <row r="33" spans="1:9" x14ac:dyDescent="0.25">
      <c r="A33" s="8" t="s">
        <v>38</v>
      </c>
      <c r="B33" s="9"/>
      <c r="C33" s="9">
        <v>41581068</v>
      </c>
      <c r="D33" s="9">
        <v>40336337</v>
      </c>
      <c r="E33" s="9">
        <v>22367492</v>
      </c>
      <c r="F33" s="9">
        <v>22822950</v>
      </c>
      <c r="G33" s="31">
        <v>-10266786</v>
      </c>
      <c r="H33" s="31">
        <v>-14861616</v>
      </c>
      <c r="I33" s="31">
        <v>5610816</v>
      </c>
    </row>
    <row r="34" spans="1:9" x14ac:dyDescent="0.25">
      <c r="A34" s="8" t="s">
        <v>39</v>
      </c>
      <c r="B34" s="9"/>
      <c r="C34" s="9"/>
      <c r="D34" s="9"/>
      <c r="E34" s="9"/>
      <c r="F34" s="9"/>
      <c r="G34" s="29"/>
      <c r="H34" s="29"/>
    </row>
    <row r="35" spans="1:9" x14ac:dyDescent="0.25">
      <c r="A35" s="23" t="s">
        <v>95</v>
      </c>
      <c r="B35" s="10">
        <f t="shared" ref="B35:E35" si="7">B29-B31</f>
        <v>1516692751</v>
      </c>
      <c r="C35" s="10">
        <f t="shared" si="7"/>
        <v>1756380932</v>
      </c>
      <c r="D35" s="10">
        <f t="shared" si="7"/>
        <v>357140887</v>
      </c>
      <c r="E35" s="10">
        <f t="shared" si="7"/>
        <v>1110727883</v>
      </c>
      <c r="F35" s="10">
        <f>F29-F31</f>
        <v>1981420736</v>
      </c>
      <c r="G35" s="10">
        <f t="shared" ref="G35:I35" si="8">G29-G31</f>
        <v>793493456</v>
      </c>
      <c r="H35" s="10">
        <f t="shared" si="8"/>
        <v>1993394055</v>
      </c>
      <c r="I35" s="10">
        <f t="shared" si="8"/>
        <v>2702175029</v>
      </c>
    </row>
    <row r="36" spans="1:9" x14ac:dyDescent="0.25">
      <c r="A36" s="23" t="s">
        <v>26</v>
      </c>
      <c r="B36" s="10">
        <f>SUM(B37:B38)</f>
        <v>0</v>
      </c>
      <c r="C36" s="10">
        <f t="shared" ref="C36:E36" si="9">SUM(C37:C38)</f>
        <v>652392166</v>
      </c>
      <c r="D36" s="10">
        <f t="shared" si="9"/>
        <v>202684337</v>
      </c>
      <c r="E36" s="10">
        <f t="shared" si="9"/>
        <v>558180767</v>
      </c>
      <c r="F36" s="10">
        <f>SUM(F37:F38)</f>
        <v>936412698</v>
      </c>
      <c r="G36" s="10">
        <f t="shared" ref="G36:I36" si="10">SUM(G37:G38)</f>
        <v>419083746</v>
      </c>
      <c r="H36" s="10">
        <f t="shared" si="10"/>
        <v>972374286</v>
      </c>
      <c r="I36" s="10">
        <f t="shared" si="10"/>
        <v>1428639246</v>
      </c>
    </row>
    <row r="37" spans="1:9" x14ac:dyDescent="0.25">
      <c r="A37" s="8" t="s">
        <v>40</v>
      </c>
      <c r="B37" s="9"/>
      <c r="C37" s="9">
        <v>652392166</v>
      </c>
      <c r="D37" s="9">
        <v>207439598</v>
      </c>
      <c r="E37" s="9">
        <v>584584731</v>
      </c>
      <c r="F37" s="9">
        <v>951495326</v>
      </c>
      <c r="G37" s="31">
        <v>410708813</v>
      </c>
      <c r="H37" s="31">
        <v>950446907</v>
      </c>
      <c r="I37" s="31">
        <v>1417288041</v>
      </c>
    </row>
    <row r="38" spans="1:9" x14ac:dyDescent="0.25">
      <c r="A38" s="8" t="s">
        <v>41</v>
      </c>
      <c r="B38" s="9"/>
      <c r="C38" s="9"/>
      <c r="D38" s="9">
        <v>-4755261</v>
      </c>
      <c r="E38" s="9">
        <v>-26403964</v>
      </c>
      <c r="F38" s="9">
        <v>-15082628</v>
      </c>
      <c r="G38" s="31">
        <v>8374933</v>
      </c>
      <c r="H38" s="31">
        <v>21927379</v>
      </c>
      <c r="I38" s="31">
        <v>11351205</v>
      </c>
    </row>
    <row r="39" spans="1:9" x14ac:dyDescent="0.25">
      <c r="A39" s="3" t="s">
        <v>111</v>
      </c>
      <c r="B39" s="10">
        <f t="shared" ref="B39:E39" si="11">B35-B36</f>
        <v>1516692751</v>
      </c>
      <c r="C39" s="10">
        <f t="shared" si="11"/>
        <v>1103988766</v>
      </c>
      <c r="D39" s="10">
        <f t="shared" si="11"/>
        <v>154456550</v>
      </c>
      <c r="E39" s="10">
        <f t="shared" si="11"/>
        <v>552547116</v>
      </c>
      <c r="F39" s="10">
        <f>F35-F36</f>
        <v>1045008038</v>
      </c>
      <c r="G39" s="10">
        <f t="shared" ref="G39:I39" si="12">G35-G36</f>
        <v>374409710</v>
      </c>
      <c r="H39" s="10">
        <f t="shared" si="12"/>
        <v>1021019769</v>
      </c>
      <c r="I39" s="10">
        <f t="shared" si="12"/>
        <v>1273535783</v>
      </c>
    </row>
    <row r="40" spans="1:9" x14ac:dyDescent="0.25">
      <c r="A40" s="30" t="s">
        <v>112</v>
      </c>
      <c r="B40" s="14">
        <f>B39/('1'!B46/10)</f>
        <v>3.7909704895094607</v>
      </c>
      <c r="C40" s="14">
        <f>C39/('1'!C46/10)</f>
        <v>2.7594177066492525</v>
      </c>
      <c r="D40" s="14">
        <f>D39/('1'!D46/10)</f>
        <v>0.38606383697382257</v>
      </c>
      <c r="E40" s="14">
        <f>E39/('1'!E46/10)</f>
        <v>1.3810904083496611</v>
      </c>
      <c r="F40" s="14">
        <f>F39/('1'!F46/10)</f>
        <v>2.6119954952947362</v>
      </c>
      <c r="G40" s="14">
        <f>G39/('1'!G46/10)</f>
        <v>0.93583631929404221</v>
      </c>
      <c r="H40" s="14">
        <f>H39/('1'!H46/10)</f>
        <v>2.501996931042842</v>
      </c>
      <c r="I40" s="14">
        <f>I39/('1'!I46/10)</f>
        <v>3.1207844523520119</v>
      </c>
    </row>
    <row r="41" spans="1:9" x14ac:dyDescent="0.25">
      <c r="A41" s="30" t="s">
        <v>113</v>
      </c>
      <c r="B41" s="10">
        <f>'1'!B46/10</f>
        <v>400080337</v>
      </c>
      <c r="C41" s="10">
        <f>'1'!C46/10</f>
        <v>400080337</v>
      </c>
      <c r="D41" s="10">
        <f>'1'!D46/10</f>
        <v>400080337</v>
      </c>
      <c r="E41" s="10">
        <f>'1'!E46/10</f>
        <v>400080337</v>
      </c>
      <c r="F41" s="10">
        <f>'1'!F46/10</f>
        <v>400080337</v>
      </c>
      <c r="G41" s="10">
        <f>'1'!G46/10</f>
        <v>400080337</v>
      </c>
      <c r="H41" s="10">
        <f>'1'!H46/10</f>
        <v>408081943</v>
      </c>
      <c r="I41" s="10">
        <f>'1'!I46/10</f>
        <v>408081943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pane xSplit="1" ySplit="5" topLeftCell="H45" activePane="bottomRight" state="frozen"/>
      <selection pane="topRight" activeCell="B1" sqref="B1"/>
      <selection pane="bottomLeft" activeCell="A4" sqref="A4"/>
      <selection pane="bottomRight" activeCell="H59" sqref="H59"/>
    </sheetView>
  </sheetViews>
  <sheetFormatPr defaultRowHeight="15" x14ac:dyDescent="0.25"/>
  <cols>
    <col min="1" max="1" width="53" customWidth="1"/>
    <col min="2" max="3" width="14.5703125" bestFit="1" customWidth="1"/>
    <col min="4" max="5" width="13.85546875" bestFit="1" customWidth="1"/>
    <col min="6" max="6" width="14.5703125" bestFit="1" customWidth="1"/>
    <col min="7" max="7" width="15.5703125" customWidth="1"/>
    <col min="8" max="8" width="15.7109375" customWidth="1"/>
    <col min="9" max="9" width="14.28515625" customWidth="1"/>
  </cols>
  <sheetData>
    <row r="1" spans="1:9" x14ac:dyDescent="0.25">
      <c r="A1" s="3" t="s">
        <v>76</v>
      </c>
    </row>
    <row r="2" spans="1:9" x14ac:dyDescent="0.25">
      <c r="A2" s="3" t="s">
        <v>116</v>
      </c>
    </row>
    <row r="3" spans="1:9" x14ac:dyDescent="0.25">
      <c r="A3" t="s">
        <v>75</v>
      </c>
    </row>
    <row r="4" spans="1:9" x14ac:dyDescent="0.25">
      <c r="B4" s="33" t="s">
        <v>72</v>
      </c>
      <c r="C4" s="33" t="s">
        <v>71</v>
      </c>
      <c r="D4" s="33" t="s">
        <v>73</v>
      </c>
      <c r="E4" s="33" t="s">
        <v>72</v>
      </c>
      <c r="F4" s="33" t="s">
        <v>71</v>
      </c>
      <c r="G4" s="33" t="s">
        <v>73</v>
      </c>
      <c r="H4" s="33" t="s">
        <v>72</v>
      </c>
      <c r="I4" s="35" t="s">
        <v>71</v>
      </c>
    </row>
    <row r="5" spans="1:9" ht="15.75" x14ac:dyDescent="0.25">
      <c r="B5" s="19">
        <v>42916</v>
      </c>
      <c r="C5" s="19">
        <v>43008</v>
      </c>
      <c r="D5" s="19">
        <v>43190</v>
      </c>
      <c r="E5" s="19">
        <v>43281</v>
      </c>
      <c r="F5" s="19">
        <v>43373</v>
      </c>
      <c r="G5" s="34">
        <v>43555</v>
      </c>
      <c r="H5" s="34">
        <v>43646</v>
      </c>
      <c r="I5" s="36">
        <v>43738</v>
      </c>
    </row>
    <row r="6" spans="1:9" ht="15.75" x14ac:dyDescent="0.25">
      <c r="A6" s="23" t="s">
        <v>96</v>
      </c>
      <c r="B6" s="19"/>
      <c r="C6" s="19"/>
      <c r="D6" s="19"/>
      <c r="E6" s="19"/>
      <c r="F6" s="19"/>
      <c r="G6" s="18"/>
    </row>
    <row r="7" spans="1:9" x14ac:dyDescent="0.25">
      <c r="A7" s="21" t="s">
        <v>97</v>
      </c>
      <c r="B7" s="1"/>
      <c r="C7" s="1"/>
      <c r="D7" s="1"/>
      <c r="E7" s="1"/>
    </row>
    <row r="8" spans="1:9" x14ac:dyDescent="0.25">
      <c r="A8" s="13" t="s">
        <v>42</v>
      </c>
      <c r="B8" s="1">
        <v>6129137574</v>
      </c>
      <c r="C8" s="1">
        <v>9132458520</v>
      </c>
      <c r="D8" s="1">
        <v>3310744938</v>
      </c>
      <c r="E8" s="1">
        <v>7092054951</v>
      </c>
      <c r="F8" s="1">
        <v>11232024472</v>
      </c>
      <c r="G8" s="1">
        <v>3819788115</v>
      </c>
      <c r="H8" s="1">
        <v>7727505269</v>
      </c>
      <c r="I8" s="1">
        <v>11336857672</v>
      </c>
    </row>
    <row r="9" spans="1:9" x14ac:dyDescent="0.25">
      <c r="A9" s="13" t="s">
        <v>43</v>
      </c>
      <c r="B9" s="1">
        <v>-3018971765</v>
      </c>
      <c r="C9" s="1">
        <v>-4247324781</v>
      </c>
      <c r="D9" s="1">
        <v>-1260563773</v>
      </c>
      <c r="E9" s="1">
        <v>-3239529517</v>
      </c>
      <c r="F9" s="1">
        <v>-4636519674</v>
      </c>
      <c r="G9" s="1">
        <v>-1092879631</v>
      </c>
      <c r="H9" s="1">
        <v>-2929233419</v>
      </c>
      <c r="I9" s="1">
        <v>-3841874111</v>
      </c>
    </row>
    <row r="10" spans="1:9" x14ac:dyDescent="0.25">
      <c r="A10" s="13" t="s">
        <v>44</v>
      </c>
      <c r="B10" s="1">
        <v>97674658</v>
      </c>
      <c r="C10" s="1">
        <v>97994903</v>
      </c>
      <c r="D10" s="1">
        <v>35420204</v>
      </c>
      <c r="E10" s="1">
        <v>43223166</v>
      </c>
      <c r="F10" s="1">
        <v>105286816</v>
      </c>
      <c r="G10" s="1">
        <v>36029039</v>
      </c>
      <c r="H10" s="1">
        <v>99884870</v>
      </c>
      <c r="I10" s="1">
        <v>100584896</v>
      </c>
    </row>
    <row r="11" spans="1:9" x14ac:dyDescent="0.25">
      <c r="A11" s="13" t="s">
        <v>45</v>
      </c>
      <c r="B11" s="1">
        <v>498830753</v>
      </c>
      <c r="C11" s="1">
        <v>761802932</v>
      </c>
      <c r="D11" s="1">
        <v>232101305</v>
      </c>
      <c r="E11" s="1">
        <v>479745410</v>
      </c>
      <c r="F11" s="1">
        <v>683769723</v>
      </c>
      <c r="G11" s="1">
        <v>212923581</v>
      </c>
      <c r="H11" s="1">
        <v>423778720</v>
      </c>
      <c r="I11" s="1">
        <v>643105487</v>
      </c>
    </row>
    <row r="12" spans="1:9" x14ac:dyDescent="0.25">
      <c r="A12" s="13" t="s">
        <v>46</v>
      </c>
      <c r="B12" s="1"/>
      <c r="C12" s="1"/>
      <c r="D12" s="1">
        <v>40510000</v>
      </c>
      <c r="E12" s="1">
        <v>40510000</v>
      </c>
      <c r="F12" s="1">
        <v>40510000</v>
      </c>
    </row>
    <row r="13" spans="1:9" x14ac:dyDescent="0.25">
      <c r="A13" s="13" t="s">
        <v>47</v>
      </c>
      <c r="B13" s="1">
        <v>-2335522539</v>
      </c>
      <c r="C13" s="1">
        <v>-3484945997</v>
      </c>
      <c r="D13" s="1">
        <v>-1148280438</v>
      </c>
      <c r="E13" s="1">
        <v>-2371731077</v>
      </c>
      <c r="F13" s="1">
        <v>-3644736150</v>
      </c>
      <c r="G13" s="1">
        <v>-1011518135</v>
      </c>
      <c r="H13" s="1">
        <v>-2439049632</v>
      </c>
      <c r="I13" s="1">
        <v>-3712324435</v>
      </c>
    </row>
    <row r="14" spans="1:9" x14ac:dyDescent="0.25">
      <c r="A14" s="13" t="s">
        <v>48</v>
      </c>
      <c r="B14" s="1">
        <v>-492896145</v>
      </c>
      <c r="C14" s="1">
        <v>-682030526</v>
      </c>
      <c r="D14" s="1">
        <v>-5963230</v>
      </c>
      <c r="E14" s="1">
        <v>-417593307</v>
      </c>
      <c r="F14" s="1">
        <v>-614819820</v>
      </c>
      <c r="G14" s="1">
        <v>-204560197</v>
      </c>
      <c r="H14" s="1">
        <v>-419567923</v>
      </c>
      <c r="I14" s="1">
        <v>-617513910</v>
      </c>
    </row>
    <row r="15" spans="1:9" x14ac:dyDescent="0.25">
      <c r="A15" s="13" t="s">
        <v>49</v>
      </c>
      <c r="B15" s="1">
        <v>-535049675</v>
      </c>
      <c r="C15" s="1">
        <v>-716005490</v>
      </c>
      <c r="D15" s="1">
        <v>-259086297</v>
      </c>
      <c r="E15" s="1">
        <v>-511910969</v>
      </c>
      <c r="F15" s="1">
        <v>-709221023</v>
      </c>
      <c r="G15" s="1">
        <v>-303408152</v>
      </c>
      <c r="H15" s="1">
        <v>-959253960</v>
      </c>
      <c r="I15" s="1">
        <v>-1227756322</v>
      </c>
    </row>
    <row r="16" spans="1:9" x14ac:dyDescent="0.25">
      <c r="A16" s="13" t="s">
        <v>50</v>
      </c>
      <c r="B16" s="1">
        <v>316080911</v>
      </c>
      <c r="C16" s="1">
        <v>386945973</v>
      </c>
      <c r="D16" s="1">
        <v>74871606</v>
      </c>
      <c r="E16" s="1">
        <v>345794173</v>
      </c>
      <c r="F16" s="1">
        <v>420083294</v>
      </c>
      <c r="G16" s="1">
        <v>79997233</v>
      </c>
      <c r="H16" s="1">
        <v>353305418</v>
      </c>
      <c r="I16" s="1">
        <v>430956967</v>
      </c>
    </row>
    <row r="17" spans="1:11" x14ac:dyDescent="0.25">
      <c r="A17" s="13" t="s">
        <v>51</v>
      </c>
      <c r="B17" s="1">
        <v>-185286273</v>
      </c>
      <c r="C17" s="1">
        <v>-279762905</v>
      </c>
      <c r="D17" s="1">
        <v>-122223769</v>
      </c>
      <c r="E17" s="1">
        <v>-188825108</v>
      </c>
      <c r="F17" s="1">
        <v>-289319386</v>
      </c>
      <c r="G17" s="1">
        <v>-40125932</v>
      </c>
      <c r="H17" s="1">
        <v>-121187633</v>
      </c>
      <c r="I17" s="1">
        <v>-152671311</v>
      </c>
    </row>
    <row r="18" spans="1:11" x14ac:dyDescent="0.25">
      <c r="A18" s="3"/>
      <c r="B18" s="12">
        <f t="shared" ref="B18:K18" si="0">SUM(B8:B17)</f>
        <v>473997499</v>
      </c>
      <c r="C18" s="12">
        <f t="shared" si="0"/>
        <v>969132629</v>
      </c>
      <c r="D18" s="12">
        <f t="shared" si="0"/>
        <v>897530546</v>
      </c>
      <c r="E18" s="12">
        <f t="shared" si="0"/>
        <v>1271737722</v>
      </c>
      <c r="F18" s="12">
        <f t="shared" si="0"/>
        <v>2587058252</v>
      </c>
      <c r="G18" s="12">
        <f t="shared" si="0"/>
        <v>1496245921</v>
      </c>
      <c r="H18" s="12">
        <f t="shared" si="0"/>
        <v>1736181710</v>
      </c>
      <c r="I18" s="12">
        <f t="shared" si="0"/>
        <v>2959364933</v>
      </c>
      <c r="J18" s="12">
        <f t="shared" si="0"/>
        <v>0</v>
      </c>
      <c r="K18" s="12">
        <f t="shared" si="0"/>
        <v>0</v>
      </c>
    </row>
    <row r="19" spans="1:11" x14ac:dyDescent="0.25">
      <c r="A19" s="22" t="s">
        <v>98</v>
      </c>
      <c r="B19" s="1"/>
      <c r="C19" s="1"/>
      <c r="D19" s="1"/>
      <c r="E19" s="1"/>
      <c r="F19" s="1"/>
    </row>
    <row r="20" spans="1:11" x14ac:dyDescent="0.25">
      <c r="A20" s="13" t="s">
        <v>52</v>
      </c>
      <c r="B20" s="1">
        <v>1943444042</v>
      </c>
      <c r="C20" s="1">
        <v>1676946878</v>
      </c>
      <c r="D20" s="1">
        <v>21467411</v>
      </c>
      <c r="E20" s="1">
        <v>848435832</v>
      </c>
      <c r="F20" s="1">
        <v>2028261997</v>
      </c>
      <c r="G20" s="1">
        <v>515173600</v>
      </c>
      <c r="H20" s="1">
        <v>73153598</v>
      </c>
      <c r="I20" s="1">
        <v>-3617384538</v>
      </c>
    </row>
    <row r="21" spans="1:11" x14ac:dyDescent="0.25">
      <c r="A21" s="13" t="s">
        <v>53</v>
      </c>
      <c r="B21" s="1">
        <v>-1390000000</v>
      </c>
      <c r="C21" s="1"/>
      <c r="D21" s="1">
        <v>-420000000</v>
      </c>
      <c r="E21" s="1">
        <v>-1880000000</v>
      </c>
      <c r="F21" s="1">
        <v>-3540000000</v>
      </c>
      <c r="G21" s="1">
        <v>-400000000</v>
      </c>
      <c r="H21" s="1">
        <v>-1140000000</v>
      </c>
      <c r="I21" s="1">
        <v>-700000000</v>
      </c>
    </row>
    <row r="22" spans="1:11" x14ac:dyDescent="0.25">
      <c r="A22" s="13" t="s">
        <v>54</v>
      </c>
      <c r="B22" s="1">
        <v>-5627097672</v>
      </c>
      <c r="C22" s="1">
        <v>-5574704983</v>
      </c>
      <c r="D22" s="1">
        <v>2750265532</v>
      </c>
      <c r="E22" s="1">
        <v>-791044427</v>
      </c>
      <c r="F22" s="1">
        <v>-575251442</v>
      </c>
      <c r="G22" s="1">
        <v>3887202865</v>
      </c>
      <c r="H22" s="1">
        <v>2709553113</v>
      </c>
      <c r="I22" s="1">
        <v>4300764450</v>
      </c>
    </row>
    <row r="23" spans="1:11" x14ac:dyDescent="0.25">
      <c r="A23" s="13" t="s">
        <v>55</v>
      </c>
      <c r="B23" s="1">
        <v>-748859704</v>
      </c>
      <c r="C23" s="1">
        <v>-1132133830</v>
      </c>
      <c r="D23" s="1">
        <v>16540700</v>
      </c>
      <c r="E23" s="1">
        <v>323153735</v>
      </c>
      <c r="F23" s="1">
        <v>-127167305</v>
      </c>
      <c r="G23" s="1">
        <v>200713910</v>
      </c>
      <c r="H23" s="1">
        <v>-1243925308</v>
      </c>
      <c r="I23" s="1">
        <v>-51324795</v>
      </c>
    </row>
    <row r="24" spans="1:11" x14ac:dyDescent="0.25">
      <c r="A24" s="13" t="s">
        <v>56</v>
      </c>
      <c r="B24" s="1">
        <v>-532738568</v>
      </c>
      <c r="C24" s="1">
        <v>-287295561</v>
      </c>
      <c r="D24" s="1">
        <v>147064927</v>
      </c>
      <c r="E24" s="1">
        <v>1341109705</v>
      </c>
      <c r="F24" s="1">
        <v>1321494472</v>
      </c>
      <c r="G24" s="1">
        <v>-399028811</v>
      </c>
      <c r="H24" s="1">
        <v>-5179085</v>
      </c>
      <c r="I24" s="1">
        <v>-5179086</v>
      </c>
    </row>
    <row r="25" spans="1:11" x14ac:dyDescent="0.25">
      <c r="A25" s="13" t="s">
        <v>57</v>
      </c>
      <c r="B25" s="1">
        <v>6067518024</v>
      </c>
      <c r="C25" s="1">
        <v>7078442727</v>
      </c>
      <c r="D25" s="1">
        <v>-5726538689</v>
      </c>
      <c r="E25" s="1">
        <v>284026452</v>
      </c>
      <c r="F25" s="1">
        <v>2360729286</v>
      </c>
      <c r="G25" s="1">
        <v>-7868690102</v>
      </c>
      <c r="H25" s="1">
        <v>-2989189156</v>
      </c>
      <c r="I25" s="1">
        <v>-4221674395</v>
      </c>
    </row>
    <row r="26" spans="1:11" x14ac:dyDescent="0.25">
      <c r="A26" s="13" t="s">
        <v>58</v>
      </c>
      <c r="B26" s="1">
        <v>1196307762</v>
      </c>
      <c r="C26" s="1">
        <v>2311853232</v>
      </c>
      <c r="D26" s="1">
        <v>1083874466</v>
      </c>
      <c r="E26" s="1">
        <v>1792511043</v>
      </c>
      <c r="F26" s="1">
        <v>166649386</v>
      </c>
      <c r="G26" s="1">
        <v>-5018232271</v>
      </c>
      <c r="H26" s="1">
        <v>-4676503182</v>
      </c>
      <c r="I26" s="1">
        <v>-4473279197</v>
      </c>
    </row>
    <row r="27" spans="1:11" x14ac:dyDescent="0.25">
      <c r="B27" s="12">
        <f t="shared" ref="B27:I27" si="1">SUM(B20:B26)</f>
        <v>908573884</v>
      </c>
      <c r="C27" s="12">
        <f t="shared" si="1"/>
        <v>4073108463</v>
      </c>
      <c r="D27" s="12">
        <f t="shared" si="1"/>
        <v>-2127325653</v>
      </c>
      <c r="E27" s="12">
        <f t="shared" si="1"/>
        <v>1918192340</v>
      </c>
      <c r="F27" s="12">
        <f t="shared" si="1"/>
        <v>1634716394</v>
      </c>
      <c r="G27" s="12">
        <f t="shared" si="1"/>
        <v>-9082860809</v>
      </c>
      <c r="H27" s="12">
        <f t="shared" si="1"/>
        <v>-7272090020</v>
      </c>
      <c r="I27" s="12">
        <f t="shared" si="1"/>
        <v>-8768077561</v>
      </c>
    </row>
    <row r="28" spans="1:11" x14ac:dyDescent="0.25">
      <c r="A28" s="3"/>
      <c r="B28" s="12">
        <f t="shared" ref="B28:E28" si="2">B18+B27</f>
        <v>1382571383</v>
      </c>
      <c r="C28" s="12">
        <f t="shared" si="2"/>
        <v>5042241092</v>
      </c>
      <c r="D28" s="12">
        <f t="shared" si="2"/>
        <v>-1229795107</v>
      </c>
      <c r="E28" s="12">
        <f t="shared" si="2"/>
        <v>3189930062</v>
      </c>
      <c r="F28" s="12">
        <f>F18+F27</f>
        <v>4221774646</v>
      </c>
      <c r="G28" s="12">
        <f>G18+G27</f>
        <v>-7586614888</v>
      </c>
      <c r="H28" s="12">
        <f>H18+H27</f>
        <v>-5535908310</v>
      </c>
      <c r="I28" s="12">
        <f>I18+I27</f>
        <v>-5808712628</v>
      </c>
    </row>
    <row r="29" spans="1:11" x14ac:dyDescent="0.25">
      <c r="B29" s="1"/>
      <c r="C29" s="1"/>
      <c r="D29" s="1"/>
      <c r="E29" s="1"/>
      <c r="F29" s="1"/>
    </row>
    <row r="30" spans="1:11" x14ac:dyDescent="0.25">
      <c r="A30" s="23" t="s">
        <v>99</v>
      </c>
      <c r="B30" s="1"/>
      <c r="C30" s="1"/>
      <c r="D30" s="1"/>
      <c r="E30" s="1"/>
      <c r="F30" s="1"/>
    </row>
    <row r="31" spans="1:11" x14ac:dyDescent="0.25">
      <c r="A31" s="13" t="s">
        <v>59</v>
      </c>
      <c r="B31" s="1">
        <v>-2515788268</v>
      </c>
      <c r="C31" s="1">
        <v>-2989256697</v>
      </c>
      <c r="D31" s="1">
        <v>203266721</v>
      </c>
      <c r="E31" s="1">
        <v>-245110200</v>
      </c>
      <c r="F31" s="1">
        <v>371338509</v>
      </c>
      <c r="G31" s="1">
        <v>-82371675</v>
      </c>
      <c r="H31" s="1">
        <v>443619614</v>
      </c>
      <c r="I31" s="1">
        <v>771700477</v>
      </c>
    </row>
    <row r="32" spans="1:11" x14ac:dyDescent="0.25">
      <c r="A32" s="13" t="s">
        <v>60</v>
      </c>
      <c r="B32" s="1">
        <v>-66459822</v>
      </c>
      <c r="C32" s="1">
        <v>-91762329</v>
      </c>
      <c r="D32" s="1">
        <v>-30458684</v>
      </c>
      <c r="E32" s="1">
        <v>-52254657</v>
      </c>
      <c r="F32" s="1">
        <v>-59327151</v>
      </c>
      <c r="G32" s="1">
        <v>-20772659</v>
      </c>
      <c r="I32" s="1">
        <v>-76140021</v>
      </c>
    </row>
    <row r="33" spans="1:9" x14ac:dyDescent="0.25">
      <c r="A33" s="13" t="s">
        <v>61</v>
      </c>
      <c r="B33" s="1"/>
      <c r="C33" s="1"/>
      <c r="D33" s="1"/>
      <c r="E33" s="1"/>
      <c r="F33" s="1"/>
      <c r="H33">
        <v>-28473848</v>
      </c>
    </row>
    <row r="34" spans="1:9" x14ac:dyDescent="0.25">
      <c r="A34" s="3"/>
      <c r="B34" s="12">
        <f t="shared" ref="B34:I34" si="3">SUM(B31:B33)</f>
        <v>-2582248090</v>
      </c>
      <c r="C34" s="12">
        <f t="shared" si="3"/>
        <v>-3081019026</v>
      </c>
      <c r="D34" s="12">
        <f t="shared" si="3"/>
        <v>172808037</v>
      </c>
      <c r="E34" s="12">
        <f t="shared" si="3"/>
        <v>-297364857</v>
      </c>
      <c r="F34" s="12">
        <f t="shared" si="3"/>
        <v>312011358</v>
      </c>
      <c r="G34" s="12">
        <f t="shared" si="3"/>
        <v>-103144334</v>
      </c>
      <c r="H34" s="12">
        <f t="shared" si="3"/>
        <v>415145766</v>
      </c>
      <c r="I34" s="12">
        <f t="shared" si="3"/>
        <v>695560456</v>
      </c>
    </row>
    <row r="36" spans="1:9" x14ac:dyDescent="0.25">
      <c r="A36" s="23" t="s">
        <v>100</v>
      </c>
    </row>
    <row r="37" spans="1:9" x14ac:dyDescent="0.25">
      <c r="A37" s="13" t="s">
        <v>62</v>
      </c>
      <c r="B37" s="1"/>
      <c r="C37" s="1"/>
      <c r="D37" s="1"/>
      <c r="E37" s="1"/>
      <c r="F37" s="1"/>
    </row>
    <row r="38" spans="1:9" x14ac:dyDescent="0.25">
      <c r="A38" s="13" t="s">
        <v>63</v>
      </c>
      <c r="B38" s="1"/>
      <c r="C38" s="1"/>
      <c r="D38" s="1"/>
      <c r="E38" s="1"/>
      <c r="F38" s="1"/>
    </row>
    <row r="39" spans="1:9" x14ac:dyDescent="0.25">
      <c r="A39" s="13" t="s">
        <v>64</v>
      </c>
      <c r="B39" s="1"/>
      <c r="C39" s="1"/>
      <c r="D39" s="1"/>
      <c r="E39" s="1"/>
      <c r="F39" s="1"/>
    </row>
    <row r="40" spans="1:9" x14ac:dyDescent="0.25">
      <c r="A40" s="13" t="s">
        <v>65</v>
      </c>
      <c r="B40" s="1">
        <v>-880945141</v>
      </c>
      <c r="C40" s="1">
        <v>-920655610</v>
      </c>
      <c r="D40" s="1">
        <v>-5468163</v>
      </c>
      <c r="E40" s="1">
        <v>-694230776</v>
      </c>
      <c r="F40" s="1">
        <v>-793385461</v>
      </c>
      <c r="G40" s="1">
        <v>-614066</v>
      </c>
      <c r="H40" s="1">
        <v>-690700690</v>
      </c>
      <c r="I40" s="1">
        <v>-738401231</v>
      </c>
    </row>
    <row r="41" spans="1:9" x14ac:dyDescent="0.25">
      <c r="A41" s="3"/>
      <c r="B41" s="12">
        <f t="shared" ref="B41:I41" si="4">SUM(B37:B40)</f>
        <v>-880945141</v>
      </c>
      <c r="C41" s="12">
        <f t="shared" si="4"/>
        <v>-920655610</v>
      </c>
      <c r="D41" s="12">
        <f t="shared" si="4"/>
        <v>-5468163</v>
      </c>
      <c r="E41" s="12">
        <f t="shared" si="4"/>
        <v>-694230776</v>
      </c>
      <c r="F41" s="12">
        <f t="shared" si="4"/>
        <v>-793385461</v>
      </c>
      <c r="G41" s="12">
        <f t="shared" si="4"/>
        <v>-614066</v>
      </c>
      <c r="H41" s="12">
        <f t="shared" si="4"/>
        <v>-690700690</v>
      </c>
      <c r="I41" s="12">
        <f t="shared" si="4"/>
        <v>-738401231</v>
      </c>
    </row>
    <row r="43" spans="1:9" x14ac:dyDescent="0.25">
      <c r="A43" s="23" t="s">
        <v>101</v>
      </c>
      <c r="B43" s="12">
        <f t="shared" ref="B43:I43" si="5">B41+B34+B28</f>
        <v>-2080621848</v>
      </c>
      <c r="C43" s="12">
        <f t="shared" si="5"/>
        <v>1040566456</v>
      </c>
      <c r="D43" s="12">
        <f t="shared" si="5"/>
        <v>-1062455233</v>
      </c>
      <c r="E43" s="12">
        <f t="shared" si="5"/>
        <v>2198334429</v>
      </c>
      <c r="F43" s="12">
        <f t="shared" si="5"/>
        <v>3740400543</v>
      </c>
      <c r="G43" s="12">
        <f t="shared" si="5"/>
        <v>-7690373288</v>
      </c>
      <c r="H43" s="12">
        <f t="shared" si="5"/>
        <v>-5811463234</v>
      </c>
      <c r="I43" s="12">
        <f t="shared" si="5"/>
        <v>-5851553403</v>
      </c>
    </row>
    <row r="44" spans="1:9" x14ac:dyDescent="0.25">
      <c r="A44" s="30" t="s">
        <v>66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</row>
    <row r="45" spans="1:9" x14ac:dyDescent="0.25">
      <c r="A45" s="30" t="s">
        <v>102</v>
      </c>
      <c r="B45" s="1">
        <v>36071861563</v>
      </c>
      <c r="C45" s="1">
        <v>36071861563</v>
      </c>
      <c r="D45" s="1">
        <v>27706185088</v>
      </c>
      <c r="E45" s="1">
        <v>27706185088</v>
      </c>
      <c r="F45" s="1">
        <v>27706185088</v>
      </c>
      <c r="G45" s="1">
        <v>30391588079</v>
      </c>
      <c r="H45" s="1">
        <v>30391588079</v>
      </c>
      <c r="I45" s="1">
        <v>30391588079</v>
      </c>
    </row>
    <row r="46" spans="1:9" x14ac:dyDescent="0.25">
      <c r="A46" s="23" t="s">
        <v>103</v>
      </c>
      <c r="B46" s="12">
        <f t="shared" ref="B46:I46" si="6">B45+B44+B43</f>
        <v>33991239715</v>
      </c>
      <c r="C46" s="12">
        <f t="shared" si="6"/>
        <v>37112428019</v>
      </c>
      <c r="D46" s="12">
        <f t="shared" si="6"/>
        <v>26643729855</v>
      </c>
      <c r="E46" s="12">
        <f t="shared" si="6"/>
        <v>29904519517</v>
      </c>
      <c r="F46" s="12">
        <f t="shared" si="6"/>
        <v>31446585631</v>
      </c>
      <c r="G46" s="12">
        <f t="shared" si="6"/>
        <v>22701214791</v>
      </c>
      <c r="H46" s="12">
        <f t="shared" si="6"/>
        <v>24580124845</v>
      </c>
      <c r="I46" s="12">
        <f t="shared" si="6"/>
        <v>24540034676</v>
      </c>
    </row>
    <row r="47" spans="1:9" x14ac:dyDescent="0.25">
      <c r="A47" s="30" t="s">
        <v>104</v>
      </c>
      <c r="B47" s="14">
        <f>B28/('1'!B46/10)</f>
        <v>3.4557343991639358</v>
      </c>
      <c r="C47" s="14">
        <f>C28/('1'!C46/10)</f>
        <v>12.60307149761274</v>
      </c>
      <c r="D47" s="14">
        <f>D28/('1'!D46/10)</f>
        <v>-3.0738704036834483</v>
      </c>
      <c r="E47" s="14">
        <f>E28/('1'!E46/10)</f>
        <v>7.9732237928003942</v>
      </c>
      <c r="F47" s="14">
        <f>F28/('1'!F46/10)</f>
        <v>10.552317261220463</v>
      </c>
      <c r="G47" s="14">
        <f>G28/('1'!G46/10)</f>
        <v>-18.962728698161438</v>
      </c>
      <c r="H47" s="14">
        <f>H28/('1'!H46/10)</f>
        <v>-13.565678180472689</v>
      </c>
      <c r="I47" s="14">
        <f>I28/('1'!I46/10)</f>
        <v>-14.234181952030159</v>
      </c>
    </row>
    <row r="48" spans="1:9" x14ac:dyDescent="0.25">
      <c r="A48" s="23" t="s">
        <v>105</v>
      </c>
      <c r="B48" s="12">
        <f>'1'!B46/10</f>
        <v>400080337</v>
      </c>
      <c r="C48" s="12">
        <f>'1'!C46/10</f>
        <v>400080337</v>
      </c>
      <c r="D48" s="12">
        <f>'1'!D46/10</f>
        <v>400080337</v>
      </c>
      <c r="E48" s="12">
        <f>'1'!E46/10</f>
        <v>400080337</v>
      </c>
      <c r="F48" s="12">
        <f>'1'!F46/10</f>
        <v>400080337</v>
      </c>
      <c r="G48" s="12">
        <f>'1'!G46/10</f>
        <v>400080337</v>
      </c>
      <c r="H48" s="12">
        <f>'1'!H46/10</f>
        <v>408081943</v>
      </c>
      <c r="I48" s="12">
        <f>'1'!I46/10</f>
        <v>408081943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E6" activePane="bottomRight" state="frozen"/>
      <selection pane="topRight" activeCell="B1" sqref="B1"/>
      <selection pane="bottomLeft" activeCell="A6" sqref="A6"/>
      <selection pane="bottomRight" activeCell="M14" sqref="M14"/>
    </sheetView>
  </sheetViews>
  <sheetFormatPr defaultRowHeight="15" x14ac:dyDescent="0.25"/>
  <cols>
    <col min="1" max="1" width="34.5703125" bestFit="1" customWidth="1"/>
    <col min="2" max="2" width="12" customWidth="1"/>
    <col min="3" max="3" width="12.85546875" customWidth="1"/>
    <col min="4" max="4" width="12.7109375" customWidth="1"/>
    <col min="5" max="5" width="10.5703125" customWidth="1"/>
    <col min="6" max="6" width="11.140625" customWidth="1"/>
  </cols>
  <sheetData>
    <row r="1" spans="1:6" x14ac:dyDescent="0.25">
      <c r="A1" s="3" t="s">
        <v>76</v>
      </c>
    </row>
    <row r="2" spans="1:6" x14ac:dyDescent="0.25">
      <c r="A2" s="3" t="s">
        <v>67</v>
      </c>
    </row>
    <row r="3" spans="1:6" x14ac:dyDescent="0.25">
      <c r="A3" t="s">
        <v>75</v>
      </c>
    </row>
    <row r="4" spans="1:6" x14ac:dyDescent="0.25">
      <c r="B4" s="18" t="s">
        <v>72</v>
      </c>
      <c r="C4" s="18" t="s">
        <v>71</v>
      </c>
      <c r="D4" s="18" t="s">
        <v>73</v>
      </c>
      <c r="E4" s="18" t="s">
        <v>72</v>
      </c>
      <c r="F4" s="18" t="s">
        <v>71</v>
      </c>
    </row>
    <row r="5" spans="1:6" ht="15.75" x14ac:dyDescent="0.25">
      <c r="B5" s="19">
        <v>42916</v>
      </c>
      <c r="C5" s="19">
        <v>43008</v>
      </c>
      <c r="D5" s="19">
        <v>43190</v>
      </c>
      <c r="E5" s="19">
        <v>43281</v>
      </c>
      <c r="F5" s="19">
        <v>43373</v>
      </c>
    </row>
    <row r="6" spans="1:6" x14ac:dyDescent="0.25">
      <c r="A6" t="s">
        <v>106</v>
      </c>
      <c r="B6" s="15">
        <f>'2'!B7/'2'!B8</f>
        <v>0.40633836185356315</v>
      </c>
      <c r="C6" s="15">
        <f>'2'!C7/'2'!C8</f>
        <v>0.4095672443114608</v>
      </c>
      <c r="D6" s="15">
        <f>'2'!D7/'2'!D8</f>
        <v>0.41813965363064204</v>
      </c>
      <c r="E6" s="15">
        <f>'2'!E7/'2'!E8</f>
        <v>0.41622164655352384</v>
      </c>
      <c r="F6" s="15">
        <f>'2'!F7/'2'!F8</f>
        <v>0.44115430853737753</v>
      </c>
    </row>
    <row r="7" spans="1:6" x14ac:dyDescent="0.25">
      <c r="A7" t="s">
        <v>68</v>
      </c>
      <c r="B7" s="15">
        <f>'2'!B29/'2'!B14</f>
        <v>0.36111923723225864</v>
      </c>
      <c r="C7" s="15">
        <f>'2'!C29/'2'!C14</f>
        <v>0.3161805447811592</v>
      </c>
      <c r="D7" s="15">
        <f>'2'!D29/'2'!D14</f>
        <v>0.3517486332176113</v>
      </c>
      <c r="E7" s="15">
        <f>'2'!E29/'2'!E14</f>
        <v>0.34247230634293879</v>
      </c>
      <c r="F7" s="15">
        <f>'2'!F29/'2'!F14</f>
        <v>0.36426337089211591</v>
      </c>
    </row>
    <row r="8" spans="1:6" x14ac:dyDescent="0.25">
      <c r="A8" t="s">
        <v>69</v>
      </c>
      <c r="B8" s="15">
        <f>'2'!B39/'2'!B14</f>
        <v>0.36111923723225864</v>
      </c>
      <c r="C8" s="15">
        <f>'2'!C39/'2'!C14</f>
        <v>0.1751462242963788</v>
      </c>
      <c r="D8" s="15">
        <f>'2'!D39/'2'!D14</f>
        <v>7.0368453653552723E-2</v>
      </c>
      <c r="E8" s="15">
        <f>'2'!E39/'2'!E14</f>
        <v>0.11878264675751715</v>
      </c>
      <c r="F8" s="15">
        <f>'2'!F39/'2'!F14</f>
        <v>0.14234235740146994</v>
      </c>
    </row>
    <row r="9" spans="1:6" x14ac:dyDescent="0.25">
      <c r="A9" t="s">
        <v>107</v>
      </c>
      <c r="B9" s="15">
        <f>'2'!B39/'1'!B29</f>
        <v>8.965116201853883E-3</v>
      </c>
      <c r="C9" s="15">
        <f>'2'!C39/'1'!C29</f>
        <v>6.4025707452213402E-3</v>
      </c>
      <c r="D9" s="15">
        <f>'2'!D39/'1'!D29</f>
        <v>8.7939685411811625E-4</v>
      </c>
      <c r="E9" s="15">
        <f>'2'!E39/'1'!E29</f>
        <v>3.013289778859899E-3</v>
      </c>
      <c r="F9" s="15">
        <f>'2'!F39/'1'!F29</f>
        <v>5.6424723439128773E-3</v>
      </c>
    </row>
    <row r="10" spans="1:6" x14ac:dyDescent="0.25">
      <c r="A10" t="s">
        <v>108</v>
      </c>
      <c r="B10" s="15">
        <f>'2'!B39/'1'!B50</f>
        <v>0.11282256719925017</v>
      </c>
      <c r="C10" s="15">
        <f>'2'!C39/'1'!C50</f>
        <v>8.0352261903398128E-2</v>
      </c>
      <c r="D10" s="15">
        <f>'2'!D39/'1'!D50</f>
        <v>1.0966820012155655E-2</v>
      </c>
      <c r="E10" s="15">
        <f>'2'!E39/'1'!E50</f>
        <v>4.0279570240867472E-2</v>
      </c>
      <c r="F10" s="15">
        <f>'2'!F39/'1'!F50</f>
        <v>7.3510229760208629E-2</v>
      </c>
    </row>
    <row r="11" spans="1:6" x14ac:dyDescent="0.25">
      <c r="A11" t="s">
        <v>70</v>
      </c>
      <c r="B11" s="17">
        <v>0.1245</v>
      </c>
      <c r="C11" s="17">
        <v>0.1195</v>
      </c>
      <c r="D11" s="17">
        <v>0.12609999999999999</v>
      </c>
      <c r="E11" s="17">
        <v>0.1358</v>
      </c>
      <c r="F11" s="17">
        <v>0.12939999999999999</v>
      </c>
    </row>
    <row r="12" spans="1:6" x14ac:dyDescent="0.25">
      <c r="A12" t="s">
        <v>109</v>
      </c>
      <c r="B12" s="17">
        <v>5.8500000000000003E-2</v>
      </c>
      <c r="C12" s="17">
        <v>5.8400000000000001E-2</v>
      </c>
      <c r="D12" s="17">
        <v>5.9200000000000003E-2</v>
      </c>
      <c r="E12" s="17">
        <v>5.3600000000000002E-2</v>
      </c>
      <c r="F12" s="17">
        <v>4.6100000000000002E-2</v>
      </c>
    </row>
    <row r="13" spans="1:6" x14ac:dyDescent="0.25">
      <c r="A13" t="s">
        <v>110</v>
      </c>
      <c r="B13" s="16">
        <v>0.57999999999999996</v>
      </c>
      <c r="C13" s="16">
        <v>0.65</v>
      </c>
      <c r="D13" s="16">
        <v>0.62</v>
      </c>
      <c r="E13" s="16">
        <v>0.62</v>
      </c>
      <c r="F13" s="16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2020-04-12T14:38:02Z</dcterms:modified>
</cp:coreProperties>
</file>