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Q\"/>
    </mc:Choice>
  </mc:AlternateContent>
  <bookViews>
    <workbookView xWindow="240" yWindow="60" windowWidth="20115" windowHeight="8010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C51" i="1" l="1"/>
  <c r="D51" i="1"/>
  <c r="E51" i="1"/>
  <c r="F51" i="1"/>
  <c r="B51" i="1"/>
  <c r="C27" i="2"/>
  <c r="D27" i="2"/>
  <c r="E27" i="2"/>
  <c r="F27" i="2"/>
  <c r="B27" i="2"/>
  <c r="C28" i="3"/>
  <c r="D28" i="3"/>
  <c r="E28" i="3"/>
  <c r="F28" i="3"/>
  <c r="B28" i="3"/>
  <c r="F6" i="3"/>
  <c r="E6" i="3"/>
  <c r="D6" i="3"/>
  <c r="C6" i="3"/>
  <c r="B6" i="3"/>
  <c r="C9" i="2" l="1"/>
  <c r="B9" i="2"/>
  <c r="C14" i="1"/>
  <c r="D27" i="3"/>
  <c r="B14" i="3"/>
  <c r="C14" i="3"/>
  <c r="D14" i="3"/>
  <c r="B22" i="3"/>
  <c r="C22" i="3"/>
  <c r="D22" i="3"/>
  <c r="C23" i="3" l="1"/>
  <c r="D23" i="3"/>
  <c r="B23" i="3"/>
  <c r="B25" i="3" s="1"/>
  <c r="D25" i="3"/>
  <c r="C27" i="3"/>
  <c r="B27" i="3" l="1"/>
  <c r="C25" i="3"/>
  <c r="B27" i="1"/>
  <c r="C27" i="1"/>
  <c r="D27" i="1"/>
  <c r="F22" i="3" l="1"/>
  <c r="F14" i="3"/>
  <c r="F10" i="2"/>
  <c r="F9" i="2"/>
  <c r="F31" i="1"/>
  <c r="F40" i="1"/>
  <c r="F27" i="1"/>
  <c r="F14" i="1"/>
  <c r="F7" i="1"/>
  <c r="F38" i="1" l="1"/>
  <c r="F50" i="1"/>
  <c r="F47" i="1"/>
  <c r="F23" i="3"/>
  <c r="F25" i="3"/>
  <c r="F23" i="1"/>
  <c r="F9" i="4"/>
  <c r="F8" i="4"/>
  <c r="F27" i="3"/>
  <c r="F15" i="2"/>
  <c r="F18" i="2" l="1"/>
  <c r="F20" i="2" s="1"/>
  <c r="F24" i="2" s="1"/>
  <c r="F11" i="4"/>
  <c r="F26" i="2" l="1"/>
  <c r="F10" i="4"/>
  <c r="F6" i="4"/>
  <c r="F7" i="4"/>
  <c r="F12" i="4"/>
  <c r="E22" i="3"/>
  <c r="E14" i="3"/>
  <c r="E23" i="3" s="1"/>
  <c r="E27" i="3"/>
  <c r="E10" i="2"/>
  <c r="D10" i="2"/>
  <c r="C10" i="2"/>
  <c r="B10" i="2"/>
  <c r="E9" i="2"/>
  <c r="D9" i="2"/>
  <c r="B15" i="2" l="1"/>
  <c r="C15" i="2"/>
  <c r="C18" i="2" s="1"/>
  <c r="D15" i="2"/>
  <c r="D18" i="2" s="1"/>
  <c r="E25" i="3"/>
  <c r="E15" i="2"/>
  <c r="E27" i="1"/>
  <c r="E38" i="1" s="1"/>
  <c r="C31" i="1"/>
  <c r="C38" i="1" s="1"/>
  <c r="D31" i="1"/>
  <c r="D38" i="1" s="1"/>
  <c r="E31" i="1"/>
  <c r="C40" i="1"/>
  <c r="C50" i="1" s="1"/>
  <c r="D40" i="1"/>
  <c r="D50" i="1" s="1"/>
  <c r="E40" i="1"/>
  <c r="E50" i="1" s="1"/>
  <c r="D14" i="1"/>
  <c r="E14" i="1"/>
  <c r="E9" i="4" s="1"/>
  <c r="C7" i="1"/>
  <c r="C23" i="1" s="1"/>
  <c r="D7" i="1"/>
  <c r="E7" i="1"/>
  <c r="B31" i="1"/>
  <c r="B38" i="1" s="1"/>
  <c r="B40" i="1"/>
  <c r="B50" i="1" s="1"/>
  <c r="B14" i="1"/>
  <c r="B7" i="1"/>
  <c r="C47" i="1" l="1"/>
  <c r="C11" i="4"/>
  <c r="D11" i="4"/>
  <c r="B18" i="2"/>
  <c r="B11" i="4"/>
  <c r="E8" i="4"/>
  <c r="B9" i="4"/>
  <c r="B8" i="4"/>
  <c r="B47" i="1"/>
  <c r="C20" i="2"/>
  <c r="C24" i="2" s="1"/>
  <c r="C26" i="2" s="1"/>
  <c r="D20" i="2"/>
  <c r="D24" i="2" s="1"/>
  <c r="D26" i="2" s="1"/>
  <c r="C9" i="4"/>
  <c r="C8" i="4"/>
  <c r="D9" i="4"/>
  <c r="D47" i="1"/>
  <c r="D8" i="4"/>
  <c r="D23" i="1"/>
  <c r="E18" i="2"/>
  <c r="E11" i="4"/>
  <c r="E47" i="1"/>
  <c r="E23" i="1"/>
  <c r="B23" i="1"/>
  <c r="B20" i="2" l="1"/>
  <c r="B24" i="2" s="1"/>
  <c r="B26" i="2" s="1"/>
  <c r="C10" i="4"/>
  <c r="C12" i="4"/>
  <c r="C7" i="4"/>
  <c r="C6" i="4"/>
  <c r="D10" i="4"/>
  <c r="D12" i="4"/>
  <c r="D7" i="4"/>
  <c r="D6" i="4"/>
  <c r="E20" i="2"/>
  <c r="E24" i="2" s="1"/>
  <c r="E26" i="2" s="1"/>
  <c r="B10" i="4" l="1"/>
  <c r="B12" i="4"/>
  <c r="B7" i="4"/>
  <c r="B6" i="4"/>
  <c r="E12" i="4"/>
  <c r="E10" i="4"/>
  <c r="E7" i="4"/>
  <c r="E6" i="4"/>
</calcChain>
</file>

<file path=xl/sharedStrings.xml><?xml version="1.0" encoding="utf-8"?>
<sst xmlns="http://schemas.openxmlformats.org/spreadsheetml/2006/main" count="116" uniqueCount="92">
  <si>
    <t>Keya Cosmetaics Limited</t>
  </si>
  <si>
    <t>Property , plant &amp; equipment</t>
  </si>
  <si>
    <t>Deferred expensese</t>
  </si>
  <si>
    <t>Deferred right issue expenses</t>
  </si>
  <si>
    <t>Investments</t>
  </si>
  <si>
    <t>Stock of goods, Materials &amp; Stores</t>
  </si>
  <si>
    <t>Material in Transit</t>
  </si>
  <si>
    <t>Loans ,Advances &amp; Deposit</t>
  </si>
  <si>
    <t>Current account with sister concern</t>
  </si>
  <si>
    <t>Trade receivable</t>
  </si>
  <si>
    <t>Othe receievable</t>
  </si>
  <si>
    <t>Cash &amp; bank balance</t>
  </si>
  <si>
    <t xml:space="preserve">Share capital </t>
  </si>
  <si>
    <t>Share premium</t>
  </si>
  <si>
    <t>Reavaluaiton reserve against investment</t>
  </si>
  <si>
    <t>Tax holiday reserve</t>
  </si>
  <si>
    <t>Retained Earning</t>
  </si>
  <si>
    <t>Deferrred tax liability</t>
  </si>
  <si>
    <t>Bank loans  &amp; overdraft</t>
  </si>
  <si>
    <t>Trade payable</t>
  </si>
  <si>
    <t>outstanding liabilities</t>
  </si>
  <si>
    <t>Provision for income tax</t>
  </si>
  <si>
    <t>Uncliamed dividend</t>
  </si>
  <si>
    <t>Workers profit participation &amp; welfare fund</t>
  </si>
  <si>
    <t>Vat &amp; s/Duty</t>
  </si>
  <si>
    <t>Less: Cost of goods sold</t>
  </si>
  <si>
    <t>Administrative expenses</t>
  </si>
  <si>
    <t>Marketing , Sellin g&amp; Distribution expenses</t>
  </si>
  <si>
    <t>Non opearting income</t>
  </si>
  <si>
    <t>Allocation for WPP &amp; WF</t>
  </si>
  <si>
    <t>Provision for deferred tax</t>
  </si>
  <si>
    <t>Cash received from slaes revenue</t>
  </si>
  <si>
    <t>Payment for porchase &amp; expenses</t>
  </si>
  <si>
    <t xml:space="preserve">Dividend </t>
  </si>
  <si>
    <t>Right sahre issue</t>
  </si>
  <si>
    <t>Tax on share premium &amp; right issue expenses</t>
  </si>
  <si>
    <t>Short term loan</t>
  </si>
  <si>
    <t>Long term liability</t>
  </si>
  <si>
    <t xml:space="preserve">Investment </t>
  </si>
  <si>
    <t>Fixed Assests Acquisition</t>
  </si>
  <si>
    <t>Finanacial Expenses</t>
  </si>
  <si>
    <t>Issue expensees</t>
  </si>
  <si>
    <t>Fixed Asset</t>
  </si>
  <si>
    <t>Capital Reserve</t>
  </si>
  <si>
    <t>Long term loan</t>
  </si>
  <si>
    <t>Ratio</t>
  </si>
  <si>
    <t>Debt to Equity</t>
  </si>
  <si>
    <t>Current Ratio</t>
  </si>
  <si>
    <t>Net Margin</t>
  </si>
  <si>
    <t>Operating Margin</t>
  </si>
  <si>
    <t>IO Expense</t>
  </si>
  <si>
    <t>Cash received from other income</t>
  </si>
  <si>
    <t>Cash &amp; Cash Equivalents are taken over from tranferor Companies</t>
  </si>
  <si>
    <t>Quarter 2</t>
  </si>
  <si>
    <t>Quarter 3</t>
  </si>
  <si>
    <t>Quarter 1</t>
  </si>
  <si>
    <t>As at quarter end</t>
  </si>
  <si>
    <t>Return on Asset (ROA)</t>
  </si>
  <si>
    <t>Return on Equity (ROE)</t>
  </si>
  <si>
    <t>Return on Invested Capital (ROIC)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</si>
  <si>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</si>
  <si>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</si>
  <si>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</si>
  <si>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</si>
  <si>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</si>
  <si>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</si>
  <si>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</si>
  <si>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</si>
  <si>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</si>
  <si>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Income Statement</t>
  </si>
  <si>
    <t>Net Revenues</t>
  </si>
  <si>
    <t>Gross Profit</t>
  </si>
  <si>
    <t>Operating Income/(Expenses)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</si>
  <si>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</si>
  <si>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</si>
  <si>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</si>
  <si>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</si>
  <si>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</si>
  <si>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</si>
  <si>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</si>
  <si>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</si>
  <si>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Balance Sheet</t>
  </si>
  <si>
    <t>ASSETS</t>
  </si>
  <si>
    <t>NON CURRENT ASSETS</t>
  </si>
  <si>
    <t>CURRENT ASSETS</t>
  </si>
  <si>
    <t>Liabilities and Capital</t>
  </si>
  <si>
    <t>Liabilities</t>
  </si>
  <si>
    <t>Shareholders’ Equity</t>
  </si>
  <si>
    <t>Non Current Liabilities</t>
  </si>
  <si>
    <t>Current Liabilities</t>
  </si>
  <si>
    <t>Net assets value per share</t>
  </si>
  <si>
    <t>Shares to calculate NAVPS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</si>
</sst>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Font="1"/>
    <xf numFmtId="164" fontId="0" fillId="0" borderId="0" xfId="1" applyNumberFormat="1" applyFont="1"/>
    <xf numFmtId="164" fontId="2" fillId="0" borderId="0" xfId="1" applyNumberFormat="1" applyFont="1"/>
    <xf numFmtId="0" fontId="3" fillId="2" borderId="0" xfId="2"/>
    <xf numFmtId="164" fontId="2" fillId="0" borderId="0" xfId="0" applyNumberFormat="1" applyFont="1"/>
    <xf numFmtId="0" fontId="4" fillId="0" borderId="0" xfId="2" applyFont="1" applyFill="1"/>
    <xf numFmtId="0" fontId="5" fillId="0" borderId="0" xfId="0" applyFont="1"/>
    <xf numFmtId="164" fontId="0" fillId="0" borderId="0" xfId="0" applyNumberFormat="1"/>
    <xf numFmtId="10" fontId="0" fillId="0" borderId="0" xfId="3" applyNumberFormat="1" applyFont="1"/>
    <xf numFmtId="2" fontId="0" fillId="0" borderId="0" xfId="0" applyNumberFormat="1"/>
    <xf numFmtId="3" fontId="0" fillId="0" borderId="0" xfId="0" applyNumberFormat="1"/>
    <xf numFmtId="164" fontId="1" fillId="0" borderId="0" xfId="1" applyNumberFormat="1" applyFont="1"/>
    <xf numFmtId="0" fontId="3" fillId="0" borderId="0" xfId="2" applyFill="1"/>
    <xf numFmtId="43" fontId="0" fillId="0" borderId="0" xfId="1" applyNumberFormat="1" applyFont="1"/>
    <xf numFmtId="0" fontId="5" fillId="0" borderId="0" xfId="0" applyFont="1" applyAlignment="1">
      <alignment horizontal="right"/>
    </xf>
    <xf numFmtId="15" fontId="5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6" fillId="0" borderId="0" xfId="0" applyFont="1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4">
    <cellStyle name="Accent3" xfId="2" builtinId="37"/>
    <cellStyle name="Comma" xfId="1" builtinId="3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xSplit="1" ySplit="5" topLeftCell="D24" activePane="bottomRight" state="frozen"/>
      <selection pane="topRight" activeCell="B1" sqref="B1"/>
      <selection pane="bottomLeft" activeCell="A4" sqref="A4"/>
      <selection pane="bottomRight" activeCell="E14" sqref="E14"/>
    </sheetView>
  </sheetViews>
  <sheetFormatPr defaultRowHeight="15" x14ac:dyDescent="0.25"/>
  <cols>
    <col min="1" max="1" width="40.28515625" bestFit="1" customWidth="1"/>
    <col min="2" max="2" width="16.42578125" customWidth="1"/>
    <col min="3" max="4" width="15.28515625" bestFit="1" customWidth="1"/>
    <col min="5" max="5" width="17.28515625" customWidth="1"/>
    <col min="6" max="6" width="18" bestFit="1" customWidth="1"/>
  </cols>
  <sheetData>
    <row r="1" spans="1:6" x14ac:dyDescent="0.25">
      <c r="A1" s="1" t="s">
        <v>0</v>
      </c>
    </row>
    <row r="2" spans="1:6" x14ac:dyDescent="0.25">
      <c r="A2" s="1" t="s">
        <v>81</v>
      </c>
    </row>
    <row r="3" spans="1:6" x14ac:dyDescent="0.25">
      <c r="A3" s="1" t="s">
        <v>56</v>
      </c>
    </row>
    <row r="4" spans="1:6" ht="15.75" x14ac:dyDescent="0.25">
      <c r="B4" s="16" t="s">
        <v>53</v>
      </c>
      <c r="C4" s="16" t="s">
        <v>54</v>
      </c>
      <c r="D4" s="16" t="s">
        <v>55</v>
      </c>
      <c r="E4" s="16" t="s">
        <v>53</v>
      </c>
      <c r="F4" s="16" t="s">
        <v>54</v>
      </c>
    </row>
    <row r="5" spans="1:6" ht="15.75" x14ac:dyDescent="0.25">
      <c r="B5" s="17">
        <v>43100</v>
      </c>
      <c r="C5" s="17">
        <v>43190</v>
      </c>
      <c r="D5" s="17">
        <v>43373</v>
      </c>
      <c r="E5" s="17">
        <v>43465</v>
      </c>
      <c r="F5" s="17">
        <v>43555</v>
      </c>
    </row>
    <row r="6" spans="1:6" x14ac:dyDescent="0.25">
      <c r="A6" s="21" t="s">
        <v>82</v>
      </c>
    </row>
    <row r="7" spans="1:6" x14ac:dyDescent="0.25">
      <c r="A7" s="20" t="s">
        <v>83</v>
      </c>
      <c r="B7" s="4">
        <f>SUM(B8:B12)</f>
        <v>3767323361</v>
      </c>
      <c r="C7" s="4">
        <f t="shared" ref="C7:F7" si="0">SUM(C8:C12)</f>
        <v>3709660434</v>
      </c>
      <c r="D7" s="4">
        <f t="shared" si="0"/>
        <v>0</v>
      </c>
      <c r="E7" s="4">
        <f t="shared" si="0"/>
        <v>0</v>
      </c>
      <c r="F7" s="4">
        <f t="shared" si="0"/>
        <v>0</v>
      </c>
    </row>
    <row r="8" spans="1:6" x14ac:dyDescent="0.25">
      <c r="A8" t="s">
        <v>1</v>
      </c>
      <c r="B8" s="3">
        <v>3625461516</v>
      </c>
      <c r="C8">
        <v>3569138116</v>
      </c>
    </row>
    <row r="9" spans="1:6" x14ac:dyDescent="0.25">
      <c r="A9" s="2" t="s">
        <v>42</v>
      </c>
      <c r="B9" s="3"/>
      <c r="C9" s="12"/>
      <c r="D9" s="12"/>
      <c r="E9" s="3"/>
      <c r="F9" s="12"/>
    </row>
    <row r="10" spans="1:6" x14ac:dyDescent="0.25">
      <c r="A10" t="s">
        <v>2</v>
      </c>
      <c r="B10" s="3"/>
      <c r="C10" s="12"/>
    </row>
    <row r="11" spans="1:6" x14ac:dyDescent="0.25">
      <c r="A11" t="s">
        <v>3</v>
      </c>
      <c r="B11" s="3"/>
      <c r="C11" s="12"/>
    </row>
    <row r="12" spans="1:6" x14ac:dyDescent="0.25">
      <c r="A12" t="s">
        <v>4</v>
      </c>
      <c r="B12" s="3">
        <v>141861845</v>
      </c>
      <c r="C12" s="12">
        <v>140522318</v>
      </c>
      <c r="D12" s="12"/>
      <c r="E12" s="3"/>
      <c r="F12" s="3"/>
    </row>
    <row r="13" spans="1:6" x14ac:dyDescent="0.25">
      <c r="B13" s="3"/>
    </row>
    <row r="14" spans="1:6" x14ac:dyDescent="0.25">
      <c r="A14" s="20" t="s">
        <v>84</v>
      </c>
      <c r="B14" s="4">
        <f>SUM(B15:B22)</f>
        <v>27180938060</v>
      </c>
      <c r="C14" s="4">
        <f>SUM(C15:C22)</f>
        <v>28022366339</v>
      </c>
      <c r="D14" s="4">
        <f t="shared" ref="D14:F14" si="1">SUM(D15:D22)</f>
        <v>0</v>
      </c>
      <c r="E14" s="4">
        <f t="shared" si="1"/>
        <v>0</v>
      </c>
      <c r="F14" s="4">
        <f t="shared" si="1"/>
        <v>0</v>
      </c>
    </row>
    <row r="15" spans="1:6" x14ac:dyDescent="0.25">
      <c r="A15" t="s">
        <v>5</v>
      </c>
      <c r="B15" s="3">
        <v>11399245632</v>
      </c>
      <c r="C15" s="12">
        <v>11985769755</v>
      </c>
      <c r="D15" s="12"/>
      <c r="E15" s="3"/>
      <c r="F15" s="3"/>
    </row>
    <row r="16" spans="1:6" x14ac:dyDescent="0.25">
      <c r="A16" t="s">
        <v>6</v>
      </c>
      <c r="B16" s="3">
        <v>524563215</v>
      </c>
      <c r="C16" s="12">
        <v>506425321</v>
      </c>
      <c r="D16" s="12"/>
      <c r="E16" s="3"/>
      <c r="F16" s="12"/>
    </row>
    <row r="17" spans="1:6" x14ac:dyDescent="0.25">
      <c r="A17" t="s">
        <v>7</v>
      </c>
      <c r="B17" s="3">
        <v>1551082481</v>
      </c>
      <c r="C17" s="12">
        <v>1524532154</v>
      </c>
      <c r="D17" s="12"/>
      <c r="E17" s="3"/>
      <c r="F17" s="3"/>
    </row>
    <row r="18" spans="1:6" x14ac:dyDescent="0.25">
      <c r="A18" t="s">
        <v>8</v>
      </c>
      <c r="B18" s="3">
        <v>1908748893</v>
      </c>
      <c r="C18" s="12">
        <v>1863116330</v>
      </c>
      <c r="D18" s="12"/>
      <c r="E18" s="3"/>
      <c r="F18" s="3"/>
    </row>
    <row r="19" spans="1:6" x14ac:dyDescent="0.25">
      <c r="A19" t="s">
        <v>9</v>
      </c>
      <c r="B19" s="3">
        <v>11262447239</v>
      </c>
      <c r="C19" s="12">
        <v>11638941992</v>
      </c>
      <c r="D19" s="12"/>
      <c r="E19" s="3"/>
      <c r="F19" s="3"/>
    </row>
    <row r="20" spans="1:6" x14ac:dyDescent="0.25">
      <c r="A20" t="s">
        <v>10</v>
      </c>
      <c r="B20" s="3">
        <v>499180188</v>
      </c>
      <c r="C20" s="12">
        <v>465315463</v>
      </c>
      <c r="D20" s="12"/>
      <c r="E20" s="3"/>
      <c r="F20" s="3"/>
    </row>
    <row r="21" spans="1:6" x14ac:dyDescent="0.25">
      <c r="A21" t="s">
        <v>50</v>
      </c>
      <c r="B21" s="3"/>
      <c r="C21" s="12"/>
      <c r="D21" s="12"/>
      <c r="E21" s="3"/>
      <c r="F21" s="3"/>
    </row>
    <row r="22" spans="1:6" x14ac:dyDescent="0.25">
      <c r="A22" t="s">
        <v>11</v>
      </c>
      <c r="B22" s="3">
        <v>35670412</v>
      </c>
      <c r="C22" s="12">
        <v>38265324</v>
      </c>
      <c r="D22" s="12"/>
      <c r="E22" s="3"/>
      <c r="F22" s="3"/>
    </row>
    <row r="23" spans="1:6" x14ac:dyDescent="0.25">
      <c r="A23" s="1"/>
      <c r="B23" s="4">
        <f>B7+B14</f>
        <v>30948261421</v>
      </c>
      <c r="C23" s="4">
        <f>C7+C14</f>
        <v>31732026773</v>
      </c>
      <c r="D23" s="4">
        <f>D7+D14</f>
        <v>0</v>
      </c>
      <c r="E23" s="4">
        <f>E7+E14</f>
        <v>0</v>
      </c>
      <c r="F23" s="4">
        <f>F7+F14</f>
        <v>0</v>
      </c>
    </row>
    <row r="24" spans="1:6" x14ac:dyDescent="0.25">
      <c r="A24" s="1"/>
      <c r="B24" s="3"/>
    </row>
    <row r="25" spans="1:6" ht="15.75" x14ac:dyDescent="0.25">
      <c r="A25" s="22" t="s">
        <v>85</v>
      </c>
      <c r="B25" s="3"/>
    </row>
    <row r="26" spans="1:6" ht="15.75" x14ac:dyDescent="0.25">
      <c r="A26" s="23" t="s">
        <v>86</v>
      </c>
      <c r="B26" s="3"/>
    </row>
    <row r="27" spans="1:6" x14ac:dyDescent="0.25">
      <c r="A27" s="20" t="s">
        <v>88</v>
      </c>
      <c r="B27" s="4">
        <f t="shared" ref="B27:D27" si="2">SUM(B28:B29)</f>
        <v>8837822966</v>
      </c>
      <c r="C27" s="4">
        <f t="shared" si="2"/>
        <v>8804257859</v>
      </c>
      <c r="D27" s="4">
        <f t="shared" si="2"/>
        <v>0</v>
      </c>
      <c r="E27" s="4">
        <f>SUM(E28:E29)</f>
        <v>0</v>
      </c>
      <c r="F27" s="4">
        <f>SUM(F28:F29)</f>
        <v>0</v>
      </c>
    </row>
    <row r="28" spans="1:6" x14ac:dyDescent="0.25">
      <c r="A28" s="2" t="s">
        <v>44</v>
      </c>
      <c r="B28" s="13">
        <v>8651661497</v>
      </c>
      <c r="C28" s="12">
        <v>8618096390</v>
      </c>
      <c r="D28" s="12"/>
      <c r="E28" s="3"/>
      <c r="F28" s="3"/>
    </row>
    <row r="29" spans="1:6" x14ac:dyDescent="0.25">
      <c r="A29" s="2" t="s">
        <v>17</v>
      </c>
      <c r="B29" s="3">
        <v>186161469</v>
      </c>
      <c r="C29" s="12">
        <v>186161469</v>
      </c>
      <c r="D29" s="12"/>
      <c r="E29" s="3"/>
      <c r="F29" s="3"/>
    </row>
    <row r="30" spans="1:6" x14ac:dyDescent="0.25">
      <c r="A30" s="2"/>
      <c r="B30" s="3"/>
      <c r="C30" s="12"/>
      <c r="D30" s="12"/>
      <c r="E30" s="3"/>
      <c r="F30" s="3"/>
    </row>
    <row r="31" spans="1:6" x14ac:dyDescent="0.25">
      <c r="A31" s="20" t="s">
        <v>89</v>
      </c>
      <c r="B31" s="4">
        <f>SUM(B32:B37)</f>
        <v>8434239997</v>
      </c>
      <c r="C31" s="4">
        <f t="shared" ref="C31" si="3">SUM(C32:C37)</f>
        <v>8981581771</v>
      </c>
      <c r="D31" s="4">
        <f t="shared" ref="D31" si="4">SUM(D32:D37)</f>
        <v>0</v>
      </c>
      <c r="E31" s="4">
        <f>SUM(E32:E37)</f>
        <v>0</v>
      </c>
      <c r="F31" s="4">
        <f>SUM(F32:F37)</f>
        <v>0</v>
      </c>
    </row>
    <row r="32" spans="1:6" x14ac:dyDescent="0.25">
      <c r="A32" s="2" t="s">
        <v>18</v>
      </c>
      <c r="B32" s="3">
        <v>7697371264</v>
      </c>
      <c r="C32" s="12">
        <v>8212401718</v>
      </c>
      <c r="D32" s="12"/>
      <c r="E32" s="3"/>
      <c r="F32" s="3"/>
    </row>
    <row r="33" spans="1:6" x14ac:dyDescent="0.25">
      <c r="A33" s="2" t="s">
        <v>19</v>
      </c>
      <c r="B33" s="3">
        <v>73256452</v>
      </c>
      <c r="C33" s="12">
        <v>83256324</v>
      </c>
      <c r="D33" s="12"/>
      <c r="E33" s="3"/>
      <c r="F33" s="3"/>
    </row>
    <row r="34" spans="1:6" x14ac:dyDescent="0.25">
      <c r="A34" s="2" t="s">
        <v>20</v>
      </c>
      <c r="B34" s="3">
        <v>38965410</v>
      </c>
      <c r="C34" s="12">
        <v>40125632</v>
      </c>
      <c r="D34" s="12"/>
      <c r="E34" s="3"/>
      <c r="F34" s="3"/>
    </row>
    <row r="35" spans="1:6" x14ac:dyDescent="0.25">
      <c r="A35" s="2" t="s">
        <v>21</v>
      </c>
      <c r="B35" s="3">
        <v>548444775</v>
      </c>
      <c r="C35" s="12">
        <v>588881331</v>
      </c>
      <c r="D35" s="12"/>
      <c r="E35" s="3"/>
      <c r="F35" s="3"/>
    </row>
    <row r="36" spans="1:6" x14ac:dyDescent="0.25">
      <c r="A36" s="2" t="s">
        <v>22</v>
      </c>
      <c r="B36" s="3">
        <v>7936784</v>
      </c>
      <c r="C36" s="12">
        <v>7936784</v>
      </c>
      <c r="D36" s="12"/>
      <c r="E36" s="3"/>
      <c r="F36" s="3"/>
    </row>
    <row r="37" spans="1:6" x14ac:dyDescent="0.25">
      <c r="A37" s="2" t="s">
        <v>23</v>
      </c>
      <c r="B37" s="3">
        <v>68265312</v>
      </c>
      <c r="C37" s="12">
        <v>48979982</v>
      </c>
      <c r="D37" s="12"/>
      <c r="E37" s="3"/>
      <c r="F37" s="3"/>
    </row>
    <row r="38" spans="1:6" x14ac:dyDescent="0.25">
      <c r="A38" s="2"/>
      <c r="B38" s="4">
        <f>B27+B31</f>
        <v>17272062963</v>
      </c>
      <c r="C38" s="4">
        <f t="shared" ref="C38:F38" si="5">C27+C31</f>
        <v>17785839630</v>
      </c>
      <c r="D38" s="4">
        <f t="shared" si="5"/>
        <v>0</v>
      </c>
      <c r="E38" s="4">
        <f t="shared" si="5"/>
        <v>0</v>
      </c>
      <c r="F38" s="4">
        <f t="shared" si="5"/>
        <v>0</v>
      </c>
    </row>
    <row r="39" spans="1:6" x14ac:dyDescent="0.25">
      <c r="A39" s="2"/>
      <c r="B39" s="3"/>
      <c r="C39" s="12"/>
      <c r="D39" s="12"/>
      <c r="E39" s="3"/>
      <c r="F39" s="3"/>
    </row>
    <row r="40" spans="1:6" x14ac:dyDescent="0.25">
      <c r="A40" s="20" t="s">
        <v>87</v>
      </c>
      <c r="B40" s="4">
        <f>SUM(B41:B46)</f>
        <v>13676198458</v>
      </c>
      <c r="C40" s="4">
        <f t="shared" ref="C40" si="6">SUM(C41:C46)</f>
        <v>13946187142</v>
      </c>
      <c r="D40" s="4">
        <f t="shared" ref="D40" si="7">SUM(D41:D46)</f>
        <v>0</v>
      </c>
      <c r="E40" s="4">
        <f>SUM(E41:E46)</f>
        <v>0</v>
      </c>
      <c r="F40" s="4">
        <f>SUM(F41:F46)</f>
        <v>0</v>
      </c>
    </row>
    <row r="41" spans="1:6" x14ac:dyDescent="0.25">
      <c r="A41" s="2" t="s">
        <v>12</v>
      </c>
      <c r="B41" s="3">
        <v>8350888830</v>
      </c>
      <c r="C41" s="12">
        <v>10021066596</v>
      </c>
      <c r="D41" s="12"/>
      <c r="E41" s="3"/>
      <c r="F41" s="3"/>
    </row>
    <row r="42" spans="1:6" x14ac:dyDescent="0.25">
      <c r="A42" s="2" t="s">
        <v>13</v>
      </c>
      <c r="B42" s="3">
        <v>4615642</v>
      </c>
      <c r="C42" s="12">
        <v>4615642</v>
      </c>
      <c r="D42" s="12"/>
      <c r="E42" s="3"/>
      <c r="F42" s="3"/>
    </row>
    <row r="43" spans="1:6" x14ac:dyDescent="0.25">
      <c r="A43" s="2" t="s">
        <v>14</v>
      </c>
      <c r="B43" s="3">
        <v>468576</v>
      </c>
      <c r="C43" s="12">
        <v>468576</v>
      </c>
      <c r="D43" s="12"/>
      <c r="E43" s="3"/>
      <c r="F43" s="3"/>
    </row>
    <row r="44" spans="1:6" x14ac:dyDescent="0.25">
      <c r="A44" s="2" t="s">
        <v>15</v>
      </c>
      <c r="B44" s="3">
        <v>45744731</v>
      </c>
      <c r="C44" s="12">
        <v>45744731</v>
      </c>
      <c r="D44" s="12"/>
      <c r="E44" s="3"/>
      <c r="F44" s="3"/>
    </row>
    <row r="45" spans="1:6" x14ac:dyDescent="0.25">
      <c r="A45" s="2" t="s">
        <v>43</v>
      </c>
      <c r="B45" s="3">
        <v>2704988012</v>
      </c>
      <c r="C45" s="12">
        <v>2704988012</v>
      </c>
      <c r="D45" s="12"/>
      <c r="E45" s="3"/>
      <c r="F45" s="3"/>
    </row>
    <row r="46" spans="1:6" x14ac:dyDescent="0.25">
      <c r="A46" s="2" t="s">
        <v>16</v>
      </c>
      <c r="B46" s="3">
        <v>2569492667</v>
      </c>
      <c r="C46" s="12">
        <v>1169303585</v>
      </c>
      <c r="D46" s="12"/>
      <c r="E46" s="3"/>
      <c r="F46" s="3"/>
    </row>
    <row r="47" spans="1:6" x14ac:dyDescent="0.25">
      <c r="A47" s="1"/>
      <c r="B47" s="4">
        <f>(B40+B27+B31)+1</f>
        <v>30948261422</v>
      </c>
      <c r="C47" s="4">
        <f>C40+C27+C31</f>
        <v>31732026772</v>
      </c>
      <c r="D47" s="4">
        <f>D40+D27+D31</f>
        <v>0</v>
      </c>
      <c r="E47" s="4">
        <f>E40+E27+E31</f>
        <v>0</v>
      </c>
      <c r="F47" s="4">
        <f>F40+F27+F31</f>
        <v>0</v>
      </c>
    </row>
    <row r="48" spans="1:6" x14ac:dyDescent="0.25">
      <c r="B48" s="3"/>
    </row>
    <row r="49" spans="1:6" x14ac:dyDescent="0.25">
      <c r="A49" s="14"/>
      <c r="B49" s="3"/>
    </row>
    <row r="50" spans="1:6" x14ac:dyDescent="0.25">
      <c r="A50" s="18" t="s">
        <v>90</v>
      </c>
      <c r="B50" s="15">
        <f>(B40)/(B41/10)</f>
        <v>16.376937516961295</v>
      </c>
      <c r="C50" s="15">
        <f>(C40)/(C41/10)</f>
        <v>13.916869036242856</v>
      </c>
      <c r="D50" s="15" t="e">
        <f>(D40)/(D41/10)</f>
        <v>#DIV/0!</v>
      </c>
      <c r="E50" s="15" t="e">
        <f>(E40)/(E41/10)</f>
        <v>#DIV/0!</v>
      </c>
      <c r="F50" s="15" t="e">
        <f>(F40)/(F41/10)</f>
        <v>#DIV/0!</v>
      </c>
    </row>
    <row r="51" spans="1:6" x14ac:dyDescent="0.25">
      <c r="A51" s="18" t="s">
        <v>91</v>
      </c>
      <c r="B51" s="4">
        <f>B41/10</f>
        <v>835088883</v>
      </c>
      <c r="C51" s="4">
        <f t="shared" ref="C51:F51" si="8">C41/10</f>
        <v>1002106659.6</v>
      </c>
      <c r="D51" s="4">
        <f t="shared" si="8"/>
        <v>0</v>
      </c>
      <c r="E51" s="4">
        <f t="shared" si="8"/>
        <v>0</v>
      </c>
      <c r="F51" s="4">
        <f t="shared" si="8"/>
        <v>0</v>
      </c>
    </row>
    <row r="52" spans="1:6" x14ac:dyDescent="0.25">
      <c r="A52" s="1"/>
      <c r="B52" s="3"/>
    </row>
    <row r="53" spans="1:6" x14ac:dyDescent="0.25">
      <c r="B53" s="3"/>
    </row>
    <row r="54" spans="1:6" x14ac:dyDescent="0.25">
      <c r="B54" s="3"/>
      <c r="E54" s="3"/>
    </row>
    <row r="55" spans="1:6" x14ac:dyDescent="0.25">
      <c r="A55" s="1"/>
      <c r="B55" s="4"/>
      <c r="C55" s="4"/>
      <c r="D55" s="4"/>
      <c r="E55" s="4"/>
    </row>
    <row r="56" spans="1:6" x14ac:dyDescent="0.25">
      <c r="A56" s="1"/>
      <c r="B56" s="4"/>
      <c r="C56" s="4"/>
      <c r="D56" s="4"/>
      <c r="E56" s="4"/>
    </row>
    <row r="57" spans="1:6" x14ac:dyDescent="0.25">
      <c r="A57" s="2"/>
      <c r="B57" s="3"/>
      <c r="E57" s="3"/>
    </row>
    <row r="58" spans="1:6" x14ac:dyDescent="0.25">
      <c r="B58" s="3"/>
    </row>
    <row r="59" spans="1:6" x14ac:dyDescent="0.25">
      <c r="B59" s="3"/>
    </row>
    <row r="60" spans="1:6" x14ac:dyDescent="0.25">
      <c r="B60" s="3"/>
    </row>
    <row r="61" spans="1:6" x14ac:dyDescent="0.25">
      <c r="A61" s="1"/>
      <c r="B61" s="4"/>
      <c r="C61" s="4"/>
      <c r="D61" s="4"/>
      <c r="E61" s="4"/>
    </row>
    <row r="62" spans="1:6" x14ac:dyDescent="0.25">
      <c r="B62" s="3"/>
      <c r="E62" s="3"/>
    </row>
    <row r="63" spans="1:6" x14ac:dyDescent="0.25">
      <c r="A63" s="1"/>
      <c r="B63" s="4"/>
      <c r="C63" s="4"/>
      <c r="D63" s="4"/>
      <c r="E63" s="4"/>
    </row>
    <row r="64" spans="1:6" x14ac:dyDescent="0.25">
      <c r="B64" s="3"/>
    </row>
    <row r="65" spans="1:5" x14ac:dyDescent="0.25">
      <c r="A65" s="1"/>
      <c r="B65" s="4"/>
      <c r="C65" s="4"/>
      <c r="D65" s="4"/>
      <c r="E65" s="4"/>
    </row>
    <row r="66" spans="1:5" x14ac:dyDescent="0.25">
      <c r="A66" s="2"/>
      <c r="B66" s="3"/>
      <c r="E66" s="3"/>
    </row>
    <row r="67" spans="1:5" x14ac:dyDescent="0.25">
      <c r="B67" s="3"/>
      <c r="E67" s="3"/>
    </row>
    <row r="68" spans="1:5" x14ac:dyDescent="0.25">
      <c r="A68" s="1"/>
      <c r="B68" s="4"/>
      <c r="C68" s="4"/>
      <c r="D68" s="4"/>
      <c r="E68" s="4"/>
    </row>
    <row r="69" spans="1:5" x14ac:dyDescent="0.25">
      <c r="B69" s="3"/>
    </row>
    <row r="70" spans="1:5" x14ac:dyDescent="0.25">
      <c r="A70" s="5"/>
      <c r="B70" s="3"/>
    </row>
    <row r="71" spans="1:5" x14ac:dyDescent="0.25">
      <c r="B71" s="3"/>
    </row>
    <row r="72" spans="1:5" x14ac:dyDescent="0.25">
      <c r="A72" s="1"/>
      <c r="B72" s="3"/>
    </row>
    <row r="73" spans="1:5" x14ac:dyDescent="0.25">
      <c r="B73" s="3"/>
      <c r="E73" s="3"/>
    </row>
    <row r="74" spans="1:5" x14ac:dyDescent="0.25">
      <c r="A74" s="2"/>
      <c r="B74" s="3"/>
      <c r="E74" s="3"/>
    </row>
    <row r="75" spans="1:5" x14ac:dyDescent="0.25">
      <c r="A75" s="1"/>
      <c r="B75" s="4"/>
      <c r="C75" s="4"/>
      <c r="D75" s="4"/>
      <c r="E75" s="4"/>
    </row>
    <row r="76" spans="1:5" x14ac:dyDescent="0.25">
      <c r="A76" s="1"/>
      <c r="B76" s="4"/>
    </row>
    <row r="77" spans="1:5" x14ac:dyDescent="0.25">
      <c r="A77" s="2"/>
      <c r="B77" s="3"/>
      <c r="E77" s="3"/>
    </row>
    <row r="78" spans="1:5" x14ac:dyDescent="0.25">
      <c r="A78" s="1"/>
      <c r="B78" s="4"/>
      <c r="E78" s="4"/>
    </row>
    <row r="79" spans="1:5" x14ac:dyDescent="0.25">
      <c r="A79" s="1"/>
      <c r="B79" s="4"/>
      <c r="C79" s="4"/>
      <c r="D79" s="4"/>
      <c r="E79" s="4"/>
    </row>
    <row r="80" spans="1:5" x14ac:dyDescent="0.25">
      <c r="A80" s="1"/>
      <c r="B80" s="3"/>
    </row>
    <row r="81" spans="1:5" x14ac:dyDescent="0.25">
      <c r="A81" s="2"/>
      <c r="B81" s="3"/>
      <c r="E81" s="3"/>
    </row>
    <row r="82" spans="1:5" x14ac:dyDescent="0.25">
      <c r="A82" s="2"/>
      <c r="B82" s="3"/>
      <c r="E82" s="3"/>
    </row>
    <row r="83" spans="1:5" x14ac:dyDescent="0.25">
      <c r="A83" s="1"/>
      <c r="B83" s="4"/>
      <c r="E83" s="6"/>
    </row>
    <row r="84" spans="1:5" x14ac:dyDescent="0.25">
      <c r="A84" s="1"/>
      <c r="B84" s="4"/>
    </row>
    <row r="85" spans="1:5" x14ac:dyDescent="0.25">
      <c r="A85" s="2"/>
      <c r="B85" s="3"/>
    </row>
    <row r="86" spans="1:5" x14ac:dyDescent="0.25">
      <c r="A86" s="2"/>
      <c r="B86" s="3"/>
    </row>
    <row r="87" spans="1:5" x14ac:dyDescent="0.25">
      <c r="A87" s="2"/>
      <c r="B87" s="3"/>
    </row>
    <row r="88" spans="1:5" x14ac:dyDescent="0.25">
      <c r="A88" s="2"/>
      <c r="B88" s="3"/>
      <c r="E88" s="3"/>
    </row>
    <row r="89" spans="1:5" x14ac:dyDescent="0.25">
      <c r="A89" s="2"/>
      <c r="B89" s="3"/>
    </row>
    <row r="90" spans="1:5" x14ac:dyDescent="0.25">
      <c r="A90" s="2"/>
      <c r="B90" s="3"/>
      <c r="C90" s="3"/>
      <c r="D90" s="3"/>
      <c r="E90" s="4"/>
    </row>
    <row r="91" spans="1:5" x14ac:dyDescent="0.25">
      <c r="A91" s="1"/>
      <c r="B91" s="4"/>
      <c r="C91" s="4"/>
      <c r="D91" s="4"/>
      <c r="E91" s="4"/>
    </row>
    <row r="92" spans="1:5" x14ac:dyDescent="0.25">
      <c r="A92" s="2"/>
      <c r="B92" s="3"/>
      <c r="E92" s="3"/>
    </row>
    <row r="93" spans="1:5" x14ac:dyDescent="0.25">
      <c r="A93" s="1"/>
      <c r="B93" s="4"/>
      <c r="C93" s="4"/>
      <c r="D93" s="4"/>
      <c r="E93" s="4"/>
    </row>
    <row r="95" spans="1:5" x14ac:dyDescent="0.25">
      <c r="B95" s="3"/>
      <c r="E9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xSplit="1" ySplit="5" topLeftCell="E6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40.140625" bestFit="1" customWidth="1"/>
    <col min="2" max="2" width="14.28515625" bestFit="1" customWidth="1"/>
    <col min="3" max="4" width="16.85546875" bestFit="1" customWidth="1"/>
    <col min="5" max="5" width="15.28515625" bestFit="1" customWidth="1"/>
    <col min="6" max="6" width="17.7109375" bestFit="1" customWidth="1"/>
  </cols>
  <sheetData>
    <row r="1" spans="1:6" x14ac:dyDescent="0.25">
      <c r="A1" s="1" t="s">
        <v>0</v>
      </c>
      <c r="B1" s="9"/>
      <c r="C1" s="9"/>
      <c r="D1" s="9"/>
      <c r="E1" s="9"/>
    </row>
    <row r="2" spans="1:6" x14ac:dyDescent="0.25">
      <c r="A2" s="1" t="s">
        <v>69</v>
      </c>
      <c r="B2" s="9"/>
      <c r="C2" s="9"/>
      <c r="D2" s="9"/>
      <c r="E2" s="9"/>
    </row>
    <row r="3" spans="1:6" x14ac:dyDescent="0.25">
      <c r="A3" s="1" t="s">
        <v>56</v>
      </c>
      <c r="B3" s="9"/>
      <c r="C3" s="9"/>
      <c r="D3" s="9"/>
      <c r="E3" s="9"/>
    </row>
    <row r="4" spans="1:6" ht="15.75" x14ac:dyDescent="0.25">
      <c r="B4" s="16" t="s">
        <v>53</v>
      </c>
      <c r="C4" s="16" t="s">
        <v>54</v>
      </c>
      <c r="D4" s="16" t="s">
        <v>55</v>
      </c>
      <c r="E4" s="16" t="s">
        <v>53</v>
      </c>
      <c r="F4" s="16" t="s">
        <v>54</v>
      </c>
    </row>
    <row r="5" spans="1:6" ht="15.75" x14ac:dyDescent="0.25">
      <c r="B5" s="17">
        <v>43100</v>
      </c>
      <c r="C5" s="17">
        <v>43190</v>
      </c>
      <c r="D5" s="17">
        <v>43373</v>
      </c>
      <c r="E5" s="17">
        <v>43465</v>
      </c>
      <c r="F5" s="17">
        <v>43555</v>
      </c>
    </row>
    <row r="6" spans="1:6" x14ac:dyDescent="0.25">
      <c r="A6" s="18" t="s">
        <v>70</v>
      </c>
      <c r="B6" s="4">
        <v>5574509549</v>
      </c>
      <c r="C6" s="4">
        <v>8440898325</v>
      </c>
      <c r="D6" s="4"/>
      <c r="E6" s="4"/>
      <c r="F6" s="4"/>
    </row>
    <row r="7" spans="1:6" x14ac:dyDescent="0.25">
      <c r="A7" t="s">
        <v>24</v>
      </c>
      <c r="B7" s="3">
        <v>105169514</v>
      </c>
      <c r="C7" s="3">
        <v>175062904</v>
      </c>
      <c r="D7" s="3"/>
      <c r="E7" s="3"/>
      <c r="F7" s="3"/>
    </row>
    <row r="8" spans="1:6" x14ac:dyDescent="0.25">
      <c r="A8" t="s">
        <v>25</v>
      </c>
      <c r="B8" s="3">
        <v>3809407530</v>
      </c>
      <c r="C8" s="3">
        <v>5844070607</v>
      </c>
      <c r="D8" s="3"/>
      <c r="E8" s="3"/>
      <c r="F8" s="3"/>
    </row>
    <row r="9" spans="1:6" x14ac:dyDescent="0.25">
      <c r="A9" s="18" t="s">
        <v>71</v>
      </c>
      <c r="B9" s="4">
        <f>B6-B8-B7</f>
        <v>1659932505</v>
      </c>
      <c r="C9" s="4">
        <f>C6-C8-C7</f>
        <v>2421764814</v>
      </c>
      <c r="D9" s="4">
        <f>D6-D8</f>
        <v>0</v>
      </c>
      <c r="E9" s="4">
        <f>E6-E8</f>
        <v>0</v>
      </c>
      <c r="F9" s="4">
        <f>F6-F8</f>
        <v>0</v>
      </c>
    </row>
    <row r="10" spans="1:6" x14ac:dyDescent="0.25">
      <c r="A10" s="18" t="s">
        <v>72</v>
      </c>
      <c r="B10" s="4">
        <f>SUM(B11:B14)</f>
        <v>724353441</v>
      </c>
      <c r="C10" s="4">
        <f t="shared" ref="C10:D10" si="0">SUM(C11:C14)</f>
        <v>1198139444</v>
      </c>
      <c r="D10" s="4">
        <f t="shared" si="0"/>
        <v>0</v>
      </c>
      <c r="E10" s="4">
        <f>SUM(E11:E14)</f>
        <v>0</v>
      </c>
      <c r="F10" s="4">
        <f>SUM(F11:F14)</f>
        <v>0</v>
      </c>
    </row>
    <row r="11" spans="1:6" x14ac:dyDescent="0.25">
      <c r="A11" s="2" t="s">
        <v>26</v>
      </c>
      <c r="B11" s="3">
        <v>93886198</v>
      </c>
      <c r="C11" s="3">
        <v>140849452</v>
      </c>
      <c r="D11" s="3"/>
      <c r="E11" s="3"/>
      <c r="F11" s="3"/>
    </row>
    <row r="12" spans="1:6" x14ac:dyDescent="0.25">
      <c r="A12" t="s">
        <v>27</v>
      </c>
      <c r="B12" s="3">
        <v>95418698</v>
      </c>
      <c r="C12" s="3">
        <v>143555239</v>
      </c>
      <c r="D12" s="3"/>
      <c r="E12" s="3"/>
      <c r="F12" s="3"/>
    </row>
    <row r="13" spans="1:6" x14ac:dyDescent="0.25">
      <c r="A13" t="s">
        <v>41</v>
      </c>
      <c r="B13" s="3"/>
    </row>
    <row r="14" spans="1:6" x14ac:dyDescent="0.25">
      <c r="A14" t="s">
        <v>40</v>
      </c>
      <c r="B14" s="3">
        <v>535048545</v>
      </c>
      <c r="C14" s="3">
        <v>913734753</v>
      </c>
      <c r="D14" s="3"/>
    </row>
    <row r="15" spans="1:6" x14ac:dyDescent="0.25">
      <c r="A15" s="18" t="s">
        <v>73</v>
      </c>
      <c r="B15" s="4">
        <f t="shared" ref="B15:F15" si="1">B9-B10</f>
        <v>935579064</v>
      </c>
      <c r="C15" s="4">
        <f t="shared" si="1"/>
        <v>1223625370</v>
      </c>
      <c r="D15" s="4">
        <f t="shared" si="1"/>
        <v>0</v>
      </c>
      <c r="E15" s="4">
        <f t="shared" si="1"/>
        <v>0</v>
      </c>
      <c r="F15" s="4">
        <f t="shared" si="1"/>
        <v>0</v>
      </c>
    </row>
    <row r="16" spans="1:6" x14ac:dyDescent="0.25">
      <c r="A16" s="19" t="s">
        <v>74</v>
      </c>
      <c r="B16" s="4"/>
      <c r="C16" s="4"/>
      <c r="D16" s="4"/>
      <c r="E16" s="4"/>
      <c r="F16" s="4"/>
    </row>
    <row r="17" spans="1:6" x14ac:dyDescent="0.25">
      <c r="A17" t="s">
        <v>28</v>
      </c>
      <c r="B17" s="3">
        <v>69140546</v>
      </c>
      <c r="C17" s="3">
        <v>107857650</v>
      </c>
      <c r="D17" s="3"/>
      <c r="E17" s="3"/>
      <c r="F17" s="3"/>
    </row>
    <row r="18" spans="1:6" x14ac:dyDescent="0.25">
      <c r="A18" s="18" t="s">
        <v>75</v>
      </c>
      <c r="B18" s="4">
        <f>SUM(B15:B17)</f>
        <v>1004719610</v>
      </c>
      <c r="C18" s="4">
        <f t="shared" ref="C18:D18" si="2">SUM(C15:C17)</f>
        <v>1331483020</v>
      </c>
      <c r="D18" s="4">
        <f t="shared" si="2"/>
        <v>0</v>
      </c>
      <c r="E18" s="4">
        <f>SUM(E15:E17)</f>
        <v>0</v>
      </c>
      <c r="F18" s="4">
        <f>SUM(F15:F17)</f>
        <v>0</v>
      </c>
    </row>
    <row r="19" spans="1:6" x14ac:dyDescent="0.25">
      <c r="A19" t="s">
        <v>29</v>
      </c>
      <c r="B19" s="13">
        <v>50235980</v>
      </c>
      <c r="C19" s="13">
        <v>66574151</v>
      </c>
      <c r="D19" s="13"/>
      <c r="E19" s="13"/>
      <c r="F19" s="13"/>
    </row>
    <row r="20" spans="1:6" x14ac:dyDescent="0.25">
      <c r="A20" s="18" t="s">
        <v>76</v>
      </c>
      <c r="B20" s="4">
        <f t="shared" ref="B20:F20" si="3">B18-B19</f>
        <v>954483630</v>
      </c>
      <c r="C20" s="4">
        <f t="shared" si="3"/>
        <v>1264908869</v>
      </c>
      <c r="D20" s="4">
        <f t="shared" si="3"/>
        <v>0</v>
      </c>
      <c r="E20" s="4">
        <f t="shared" si="3"/>
        <v>0</v>
      </c>
      <c r="F20" s="4">
        <f t="shared" si="3"/>
        <v>0</v>
      </c>
    </row>
    <row r="21" spans="1:6" x14ac:dyDescent="0.25">
      <c r="A21" s="20" t="s">
        <v>77</v>
      </c>
      <c r="B21" s="4"/>
      <c r="C21" s="4"/>
      <c r="D21" s="4"/>
      <c r="E21" s="4"/>
      <c r="F21" s="4"/>
    </row>
    <row r="22" spans="1:6" x14ac:dyDescent="0.25">
      <c r="A22" s="2" t="s">
        <v>21</v>
      </c>
      <c r="B22" s="3">
        <v>-111844810</v>
      </c>
      <c r="C22" s="3">
        <v>-152281365</v>
      </c>
      <c r="D22" s="3"/>
      <c r="E22" s="3"/>
      <c r="F22" s="3"/>
    </row>
    <row r="23" spans="1:6" x14ac:dyDescent="0.25">
      <c r="A23" t="s">
        <v>30</v>
      </c>
      <c r="B23" s="3"/>
      <c r="D23" s="3"/>
      <c r="E23" s="3"/>
      <c r="F23" s="13"/>
    </row>
    <row r="24" spans="1:6" x14ac:dyDescent="0.25">
      <c r="A24" s="18" t="s">
        <v>78</v>
      </c>
      <c r="B24" s="4">
        <f>SUM(B20:B23)</f>
        <v>842638820</v>
      </c>
      <c r="C24" s="4">
        <f t="shared" ref="C24:D24" si="4">SUM(C20:C23)</f>
        <v>1112627504</v>
      </c>
      <c r="D24" s="4">
        <f t="shared" si="4"/>
        <v>0</v>
      </c>
      <c r="E24" s="4">
        <f>SUM(E20:E23)</f>
        <v>0</v>
      </c>
      <c r="F24" s="4">
        <f>SUM(F20:F23)</f>
        <v>0</v>
      </c>
    </row>
    <row r="26" spans="1:6" x14ac:dyDescent="0.25">
      <c r="A26" s="18" t="s">
        <v>79</v>
      </c>
      <c r="B26" s="11">
        <f>B24/('1'!B41/10)</f>
        <v>1.0090408783468383</v>
      </c>
      <c r="C26" s="11">
        <f>C24/('1'!C41/10)</f>
        <v>1.1102885040641437</v>
      </c>
      <c r="D26" s="11" t="e">
        <f>D24/('1'!D41/10)</f>
        <v>#DIV/0!</v>
      </c>
      <c r="E26" s="11" t="e">
        <f>E24/('1'!E41/10)</f>
        <v>#DIV/0!</v>
      </c>
      <c r="F26" s="11" t="e">
        <f>F24/('1'!F41/10)</f>
        <v>#DIV/0!</v>
      </c>
    </row>
    <row r="27" spans="1:6" x14ac:dyDescent="0.25">
      <c r="A27" s="19" t="s">
        <v>80</v>
      </c>
      <c r="B27" s="3">
        <f>'1'!B41/10</f>
        <v>835088883</v>
      </c>
      <c r="C27" s="3">
        <f>'1'!C41/10</f>
        <v>1002106659.6</v>
      </c>
      <c r="D27" s="3">
        <f>'1'!D41/10</f>
        <v>0</v>
      </c>
      <c r="E27" s="3">
        <f>'1'!E41/10</f>
        <v>0</v>
      </c>
      <c r="F27" s="3">
        <f>'1'!F41/10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G17" sqref="G17"/>
    </sheetView>
  </sheetViews>
  <sheetFormatPr defaultRowHeight="15" x14ac:dyDescent="0.25"/>
  <cols>
    <col min="1" max="1" width="49.5703125" bestFit="1" customWidth="1"/>
    <col min="2" max="2" width="17.5703125" customWidth="1"/>
    <col min="3" max="3" width="16.85546875" bestFit="1" customWidth="1"/>
    <col min="4" max="4" width="18" bestFit="1" customWidth="1"/>
    <col min="5" max="5" width="18.28515625" customWidth="1"/>
    <col min="6" max="6" width="18" bestFit="1" customWidth="1"/>
  </cols>
  <sheetData>
    <row r="1" spans="1:6" ht="15.75" x14ac:dyDescent="0.25">
      <c r="A1" s="8" t="s">
        <v>0</v>
      </c>
    </row>
    <row r="2" spans="1:6" x14ac:dyDescent="0.25">
      <c r="A2" s="1" t="s">
        <v>60</v>
      </c>
    </row>
    <row r="3" spans="1:6" x14ac:dyDescent="0.25">
      <c r="A3" s="1" t="s">
        <v>56</v>
      </c>
    </row>
    <row r="4" spans="1:6" ht="15.75" x14ac:dyDescent="0.25">
      <c r="A4" s="7"/>
      <c r="B4" s="16" t="s">
        <v>53</v>
      </c>
      <c r="C4" s="16" t="s">
        <v>54</v>
      </c>
      <c r="D4" s="16" t="s">
        <v>55</v>
      </c>
      <c r="E4" s="16" t="s">
        <v>53</v>
      </c>
      <c r="F4" s="16" t="s">
        <v>54</v>
      </c>
    </row>
    <row r="5" spans="1:6" ht="15.75" x14ac:dyDescent="0.25">
      <c r="B5" s="17">
        <v>43100</v>
      </c>
      <c r="C5" s="17">
        <v>43190</v>
      </c>
      <c r="D5" s="17">
        <v>43373</v>
      </c>
      <c r="E5" s="17">
        <v>43465</v>
      </c>
      <c r="F5" s="17">
        <v>43555</v>
      </c>
    </row>
    <row r="6" spans="1:6" x14ac:dyDescent="0.25">
      <c r="A6" s="18" t="s">
        <v>61</v>
      </c>
      <c r="B6" s="6">
        <f>SUM(B7:B8)-SUM(B9)</f>
        <v>-1415781529</v>
      </c>
      <c r="C6" s="6">
        <f>SUM(C7:C8)-SUM(C9)</f>
        <v>-1894651964</v>
      </c>
      <c r="D6" s="6">
        <f>SUM(D7:D8)-SUM(D9)</f>
        <v>0</v>
      </c>
      <c r="E6" s="6">
        <f>SUM(E7:E8)-SUM(E9)</f>
        <v>0</v>
      </c>
      <c r="F6" s="6">
        <f>SUM(F7:F8)-SUM(F9)</f>
        <v>0</v>
      </c>
    </row>
    <row r="7" spans="1:6" x14ac:dyDescent="0.25">
      <c r="A7" t="s">
        <v>31</v>
      </c>
      <c r="B7" s="3">
        <v>4280516886</v>
      </c>
      <c r="C7" s="3">
        <v>6595348005</v>
      </c>
      <c r="D7" s="3"/>
      <c r="E7" s="3"/>
      <c r="F7" s="12"/>
    </row>
    <row r="8" spans="1:6" x14ac:dyDescent="0.25">
      <c r="A8" s="2" t="s">
        <v>51</v>
      </c>
      <c r="B8" s="3">
        <v>157797031</v>
      </c>
      <c r="C8" s="3">
        <v>230378860</v>
      </c>
      <c r="D8" s="3"/>
      <c r="E8" s="3"/>
      <c r="F8" s="3"/>
    </row>
    <row r="9" spans="1:6" x14ac:dyDescent="0.25">
      <c r="A9" s="2" t="s">
        <v>32</v>
      </c>
      <c r="B9" s="3">
        <v>5854095446</v>
      </c>
      <c r="C9" s="3">
        <v>8720378829</v>
      </c>
      <c r="D9" s="3"/>
      <c r="E9" s="3"/>
      <c r="F9" s="3"/>
    </row>
    <row r="10" spans="1:6" x14ac:dyDescent="0.25">
      <c r="A10" s="1"/>
      <c r="B10" s="4"/>
      <c r="C10" s="4"/>
      <c r="D10" s="4"/>
      <c r="E10" s="4"/>
      <c r="F10" s="4"/>
    </row>
    <row r="11" spans="1:6" x14ac:dyDescent="0.25">
      <c r="A11" s="18" t="s">
        <v>62</v>
      </c>
      <c r="B11" s="3"/>
    </row>
    <row r="12" spans="1:6" x14ac:dyDescent="0.25">
      <c r="A12" s="2" t="s">
        <v>38</v>
      </c>
      <c r="B12" s="3">
        <v>0</v>
      </c>
      <c r="C12" s="3"/>
      <c r="D12" s="3"/>
      <c r="E12" s="3"/>
      <c r="F12" s="3">
        <v>0</v>
      </c>
    </row>
    <row r="13" spans="1:6" x14ac:dyDescent="0.25">
      <c r="A13" s="2" t="s">
        <v>39</v>
      </c>
      <c r="B13" s="3"/>
      <c r="C13" s="3"/>
      <c r="D13" s="3"/>
      <c r="E13" s="3"/>
      <c r="F13" s="3"/>
    </row>
    <row r="14" spans="1:6" x14ac:dyDescent="0.25">
      <c r="A14" s="1"/>
      <c r="B14" s="6">
        <f t="shared" ref="B14:C14" si="0">SUM(B12:B13)</f>
        <v>0</v>
      </c>
      <c r="C14" s="6">
        <f t="shared" si="0"/>
        <v>0</v>
      </c>
      <c r="D14" s="6">
        <f>SUM(D12:D13)</f>
        <v>0</v>
      </c>
      <c r="E14" s="6">
        <f>SUM(E12:E13)</f>
        <v>0</v>
      </c>
      <c r="F14" s="6">
        <f>SUM(F12:F13)</f>
        <v>0</v>
      </c>
    </row>
    <row r="15" spans="1:6" x14ac:dyDescent="0.25">
      <c r="A15" s="18" t="s">
        <v>63</v>
      </c>
      <c r="B15" s="4"/>
    </row>
    <row r="16" spans="1:6" x14ac:dyDescent="0.25">
      <c r="A16" s="2" t="s">
        <v>33</v>
      </c>
      <c r="B16" s="3">
        <v>0</v>
      </c>
    </row>
    <row r="17" spans="1:6" x14ac:dyDescent="0.25">
      <c r="A17" s="2" t="s">
        <v>34</v>
      </c>
      <c r="B17" s="3">
        <v>0</v>
      </c>
    </row>
    <row r="18" spans="1:6" x14ac:dyDescent="0.25">
      <c r="A18" s="2" t="s">
        <v>35</v>
      </c>
      <c r="B18" s="3">
        <v>0</v>
      </c>
    </row>
    <row r="19" spans="1:6" x14ac:dyDescent="0.25">
      <c r="A19" s="2" t="s">
        <v>52</v>
      </c>
      <c r="B19" s="3"/>
    </row>
    <row r="20" spans="1:6" x14ac:dyDescent="0.25">
      <c r="A20" s="2" t="s">
        <v>36</v>
      </c>
      <c r="B20" s="3">
        <v>1352850502</v>
      </c>
      <c r="C20" s="3">
        <v>1867880956</v>
      </c>
      <c r="D20" s="3"/>
      <c r="E20" s="3"/>
      <c r="F20" s="3"/>
    </row>
    <row r="21" spans="1:6" x14ac:dyDescent="0.25">
      <c r="A21" s="2" t="s">
        <v>37</v>
      </c>
      <c r="B21" s="3">
        <v>53148265</v>
      </c>
      <c r="C21" s="12">
        <v>19583158</v>
      </c>
      <c r="E21" s="3"/>
      <c r="F21" s="3"/>
    </row>
    <row r="22" spans="1:6" x14ac:dyDescent="0.25">
      <c r="A22" s="1"/>
      <c r="B22" s="3">
        <f t="shared" ref="B22:F22" si="1">SUM(B16:B21)</f>
        <v>1405998767</v>
      </c>
      <c r="C22" s="3">
        <f t="shared" si="1"/>
        <v>1887464114</v>
      </c>
      <c r="D22" s="3">
        <f t="shared" si="1"/>
        <v>0</v>
      </c>
      <c r="E22" s="4">
        <f t="shared" si="1"/>
        <v>0</v>
      </c>
      <c r="F22" s="4">
        <f t="shared" si="1"/>
        <v>0</v>
      </c>
    </row>
    <row r="23" spans="1:6" x14ac:dyDescent="0.25">
      <c r="A23" s="1" t="s">
        <v>64</v>
      </c>
      <c r="B23" s="4">
        <f>B6+B14+B22</f>
        <v>-9782762</v>
      </c>
      <c r="C23" s="4">
        <f t="shared" ref="C23:F23" si="2">C6+C14+C22</f>
        <v>-7187850</v>
      </c>
      <c r="D23" s="4">
        <f t="shared" si="2"/>
        <v>0</v>
      </c>
      <c r="E23" s="4">
        <f t="shared" si="2"/>
        <v>0</v>
      </c>
      <c r="F23" s="4">
        <f t="shared" si="2"/>
        <v>0</v>
      </c>
    </row>
    <row r="24" spans="1:6" x14ac:dyDescent="0.25">
      <c r="A24" s="19" t="s">
        <v>65</v>
      </c>
      <c r="B24" s="3">
        <v>45453174</v>
      </c>
      <c r="C24" s="3"/>
      <c r="D24" s="3"/>
      <c r="E24" s="3"/>
      <c r="F24" s="3"/>
    </row>
    <row r="25" spans="1:6" x14ac:dyDescent="0.25">
      <c r="A25" s="18" t="s">
        <v>66</v>
      </c>
      <c r="B25" s="4">
        <f>SUM(B23:B24)</f>
        <v>35670412</v>
      </c>
      <c r="C25" s="4">
        <f t="shared" ref="C25:E25" si="3">SUM(C23:C24)</f>
        <v>-7187850</v>
      </c>
      <c r="D25" s="4">
        <f t="shared" si="3"/>
        <v>0</v>
      </c>
      <c r="E25" s="4">
        <f t="shared" si="3"/>
        <v>0</v>
      </c>
      <c r="F25" s="4">
        <f>SUM(F23:F24)+1</f>
        <v>1</v>
      </c>
    </row>
    <row r="27" spans="1:6" x14ac:dyDescent="0.25">
      <c r="A27" s="18" t="s">
        <v>67</v>
      </c>
      <c r="B27" s="11">
        <f>B10/('1'!B41/10)</f>
        <v>0</v>
      </c>
      <c r="C27" s="11">
        <f>C10/('1'!C41/10)</f>
        <v>0</v>
      </c>
      <c r="D27" s="11" t="e">
        <f>D10/('1'!D41/10)</f>
        <v>#DIV/0!</v>
      </c>
      <c r="E27" s="11" t="e">
        <f>E10/('1'!E41/10)</f>
        <v>#DIV/0!</v>
      </c>
      <c r="F27" s="11" t="e">
        <f>F10/('1'!F41/10)</f>
        <v>#DIV/0!</v>
      </c>
    </row>
    <row r="28" spans="1:6" x14ac:dyDescent="0.25">
      <c r="A28" s="18" t="s">
        <v>68</v>
      </c>
      <c r="B28" s="3">
        <f>'1'!B41/10</f>
        <v>835088883</v>
      </c>
      <c r="C28" s="3">
        <f>'1'!C41/10</f>
        <v>1002106659.6</v>
      </c>
      <c r="D28" s="3">
        <f>'1'!D41/10</f>
        <v>0</v>
      </c>
      <c r="E28" s="3">
        <f>'1'!E41/10</f>
        <v>0</v>
      </c>
      <c r="F28" s="3">
        <f>'1'!F41/10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  <col min="2" max="2" width="12.7109375" customWidth="1"/>
    <col min="3" max="3" width="13" customWidth="1"/>
    <col min="4" max="4" width="12.5703125" customWidth="1"/>
    <col min="5" max="5" width="12.140625" customWidth="1"/>
    <col min="6" max="6" width="12.85546875" customWidth="1"/>
  </cols>
  <sheetData>
    <row r="1" spans="1:6" ht="15.75" x14ac:dyDescent="0.25">
      <c r="A1" s="8" t="s">
        <v>0</v>
      </c>
    </row>
    <row r="2" spans="1:6" x14ac:dyDescent="0.25">
      <c r="A2" s="1" t="s">
        <v>45</v>
      </c>
    </row>
    <row r="3" spans="1:6" x14ac:dyDescent="0.25">
      <c r="A3" s="1" t="s">
        <v>56</v>
      </c>
    </row>
    <row r="4" spans="1:6" ht="15.75" x14ac:dyDescent="0.25">
      <c r="B4" s="16" t="s">
        <v>53</v>
      </c>
      <c r="C4" s="16" t="s">
        <v>54</v>
      </c>
      <c r="D4" s="16" t="s">
        <v>55</v>
      </c>
      <c r="E4" s="16" t="s">
        <v>53</v>
      </c>
      <c r="F4" s="16" t="s">
        <v>54</v>
      </c>
    </row>
    <row r="5" spans="1:6" ht="15.75" x14ac:dyDescent="0.25">
      <c r="A5" s="1"/>
      <c r="B5" s="17">
        <v>43100</v>
      </c>
      <c r="C5" s="17">
        <v>43190</v>
      </c>
      <c r="D5" s="17">
        <v>43373</v>
      </c>
      <c r="E5" s="17">
        <v>43465</v>
      </c>
      <c r="F5" s="17">
        <v>43555</v>
      </c>
    </row>
    <row r="6" spans="1:6" x14ac:dyDescent="0.25">
      <c r="A6" s="2" t="s">
        <v>57</v>
      </c>
      <c r="B6" s="10">
        <f>'2'!B24/'1'!B23</f>
        <v>2.7227339479180754E-2</v>
      </c>
      <c r="C6" s="10">
        <f>'2'!C24/'1'!C23</f>
        <v>3.5063234755200297E-2</v>
      </c>
      <c r="D6" s="10" t="e">
        <f>'2'!D24/'1'!D23</f>
        <v>#DIV/0!</v>
      </c>
      <c r="E6" s="10" t="e">
        <f>'2'!E24/'1'!E23</f>
        <v>#DIV/0!</v>
      </c>
      <c r="F6" s="10" t="e">
        <f>'2'!F24/'1'!F23</f>
        <v>#DIV/0!</v>
      </c>
    </row>
    <row r="7" spans="1:6" x14ac:dyDescent="0.25">
      <c r="A7" s="2" t="s">
        <v>58</v>
      </c>
      <c r="B7" s="10">
        <f>'2'!B24/'1'!B40</f>
        <v>6.1613526784344945E-2</v>
      </c>
      <c r="C7" s="10">
        <f>'2'!C24/'1'!C40</f>
        <v>7.9780049749170356E-2</v>
      </c>
      <c r="D7" s="10" t="e">
        <f>'2'!D24/'1'!D40</f>
        <v>#DIV/0!</v>
      </c>
      <c r="E7" s="10" t="e">
        <f>'2'!E24/'1'!E40</f>
        <v>#DIV/0!</v>
      </c>
      <c r="F7" s="10" t="e">
        <f>'2'!F24/'1'!F40</f>
        <v>#DIV/0!</v>
      </c>
    </row>
    <row r="8" spans="1:6" x14ac:dyDescent="0.25">
      <c r="A8" s="2" t="s">
        <v>46</v>
      </c>
      <c r="B8" s="11">
        <f>'1'!B28/'1'!B40</f>
        <v>0.63260719150643374</v>
      </c>
      <c r="C8" s="11">
        <f>'1'!C28/'1'!C40</f>
        <v>0.6179535884791012</v>
      </c>
      <c r="D8" s="11" t="e">
        <f>'1'!D28/'1'!D40</f>
        <v>#DIV/0!</v>
      </c>
      <c r="E8" s="11" t="e">
        <f>'1'!E28/'1'!E40</f>
        <v>#DIV/0!</v>
      </c>
      <c r="F8" s="11" t="e">
        <f>'1'!F28/'1'!F40</f>
        <v>#DIV/0!</v>
      </c>
    </row>
    <row r="9" spans="1:6" x14ac:dyDescent="0.25">
      <c r="A9" s="2" t="s">
        <v>47</v>
      </c>
      <c r="B9" s="11">
        <f>'1'!B14/'1'!B31</f>
        <v>3.2226896637596356</v>
      </c>
      <c r="C9" s="11">
        <f>'1'!C14/'1'!C31</f>
        <v>3.119981207483904</v>
      </c>
      <c r="D9" s="11" t="e">
        <f>'1'!D14/'1'!D31</f>
        <v>#DIV/0!</v>
      </c>
      <c r="E9" s="11" t="e">
        <f>'1'!E14/'1'!E31</f>
        <v>#DIV/0!</v>
      </c>
      <c r="F9" s="11" t="e">
        <f>'1'!F14/'1'!F31</f>
        <v>#DIV/0!</v>
      </c>
    </row>
    <row r="10" spans="1:6" x14ac:dyDescent="0.25">
      <c r="A10" s="2" t="s">
        <v>48</v>
      </c>
      <c r="B10" s="10">
        <f>'2'!B24/'2'!B6</f>
        <v>0.15115927465783233</v>
      </c>
      <c r="C10" s="10">
        <f>'2'!C24/'2'!C6</f>
        <v>0.13181387349550855</v>
      </c>
      <c r="D10" s="10" t="e">
        <f>'2'!D24/'2'!D6</f>
        <v>#DIV/0!</v>
      </c>
      <c r="E10" s="10" t="e">
        <f>'2'!E24/'2'!E6</f>
        <v>#DIV/0!</v>
      </c>
      <c r="F10" s="10" t="e">
        <f>'2'!F24/'2'!F6</f>
        <v>#DIV/0!</v>
      </c>
    </row>
    <row r="11" spans="1:6" x14ac:dyDescent="0.25">
      <c r="A11" t="s">
        <v>49</v>
      </c>
      <c r="B11" s="10">
        <f>'2'!B15/'2'!B6</f>
        <v>0.16783163716489313</v>
      </c>
      <c r="C11" s="10">
        <f>'2'!C15/'2'!C6</f>
        <v>0.14496387977757094</v>
      </c>
      <c r="D11" s="10" t="e">
        <f>'2'!D15/'2'!D6</f>
        <v>#DIV/0!</v>
      </c>
      <c r="E11" s="10" t="e">
        <f>'2'!E15/'2'!E6</f>
        <v>#DIV/0!</v>
      </c>
      <c r="F11" s="10" t="e">
        <f>'2'!F15/'2'!F6</f>
        <v>#DIV/0!</v>
      </c>
    </row>
    <row r="12" spans="1:6" x14ac:dyDescent="0.25">
      <c r="A12" s="2" t="s">
        <v>59</v>
      </c>
      <c r="B12" s="10">
        <f>'2'!B24/('1'!B40+'1'!B28)</f>
        <v>3.7739345449956718E-2</v>
      </c>
      <c r="C12" s="10">
        <f>'2'!C24/('1'!C40+'1'!C28)</f>
        <v>4.9309232549843852E-2</v>
      </c>
      <c r="D12" s="10" t="e">
        <f>'2'!D24/('1'!D40+'1'!D28)</f>
        <v>#DIV/0!</v>
      </c>
      <c r="E12" s="10" t="e">
        <f>'2'!E24/('1'!E40+'1'!E28)</f>
        <v>#DIV/0!</v>
      </c>
      <c r="F12" s="10" t="e">
        <f>'2'!F24/('1'!F40+'1'!F28)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2018-04-10T04:39:11Z</dcterms:created>
  <dcterms:modified xsi:type="dcterms:W3CDTF">2020-04-12T10:53:11Z</dcterms:modified>
</cp:coreProperties>
</file>