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360" yWindow="90" windowWidth="8595" windowHeight="699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40" i="1" l="1"/>
  <c r="H32" i="1"/>
  <c r="H39" i="1" s="1"/>
  <c r="H25" i="1"/>
  <c r="H26" i="1" s="1"/>
  <c r="H16" i="1"/>
  <c r="H9" i="1"/>
  <c r="H17" i="1" s="1"/>
  <c r="H36" i="1" l="1"/>
  <c r="B10" i="3"/>
  <c r="C10" i="3"/>
  <c r="D10" i="3"/>
  <c r="E10" i="3"/>
  <c r="G10" i="3"/>
  <c r="F10" i="3"/>
  <c r="C40" i="1"/>
  <c r="D40" i="1"/>
  <c r="E40" i="1"/>
  <c r="F40" i="1"/>
  <c r="G40" i="1"/>
  <c r="B40" i="1"/>
  <c r="G17" i="3" l="1"/>
  <c r="G27" i="3"/>
  <c r="G10" i="4"/>
  <c r="C7" i="2"/>
  <c r="C11" i="2" s="1"/>
  <c r="C14" i="2" s="1"/>
  <c r="C16" i="2" s="1"/>
  <c r="C19" i="2" s="1"/>
  <c r="C22" i="2" s="1"/>
  <c r="D7" i="2"/>
  <c r="D11" i="2" s="1"/>
  <c r="D14" i="2" s="1"/>
  <c r="D16" i="2" s="1"/>
  <c r="D19" i="2" s="1"/>
  <c r="D22" i="2" s="1"/>
  <c r="E7" i="2"/>
  <c r="E11" i="2" s="1"/>
  <c r="E14" i="2" s="1"/>
  <c r="E16" i="2" s="1"/>
  <c r="E19" i="2" s="1"/>
  <c r="E22" i="2" s="1"/>
  <c r="F7" i="2"/>
  <c r="F11" i="2" s="1"/>
  <c r="F14" i="2" s="1"/>
  <c r="F16" i="2" s="1"/>
  <c r="F19" i="2" s="1"/>
  <c r="F22" i="2" s="1"/>
  <c r="G7" i="2"/>
  <c r="G11" i="2" s="1"/>
  <c r="G11" i="4" s="1"/>
  <c r="B7" i="2"/>
  <c r="B11" i="2" s="1"/>
  <c r="B14" i="2" s="1"/>
  <c r="B16" i="2" s="1"/>
  <c r="B19" i="2" s="1"/>
  <c r="B22" i="2" s="1"/>
  <c r="G25" i="1"/>
  <c r="G26" i="1" s="1"/>
  <c r="G32" i="1"/>
  <c r="G12" i="4" s="1"/>
  <c r="G16" i="1"/>
  <c r="G9" i="1"/>
  <c r="G7" i="4" l="1"/>
  <c r="G36" i="1"/>
  <c r="G23" i="3"/>
  <c r="G25" i="3" s="1"/>
  <c r="G14" i="2"/>
  <c r="G16" i="2" s="1"/>
  <c r="G19" i="2" s="1"/>
  <c r="G22" i="2" s="1"/>
  <c r="G9" i="4"/>
  <c r="G39" i="1"/>
  <c r="G17" i="1"/>
  <c r="G6" i="4" s="1"/>
  <c r="C27" i="3" l="1"/>
  <c r="F27" i="3"/>
  <c r="B27" i="3"/>
  <c r="F17" i="3"/>
  <c r="E17" i="3"/>
  <c r="D17" i="3"/>
  <c r="C17" i="3"/>
  <c r="B17" i="3"/>
  <c r="E23" i="3"/>
  <c r="E25" i="3" s="1"/>
  <c r="D23" i="3"/>
  <c r="D25" i="3" s="1"/>
  <c r="D27" i="3" l="1"/>
  <c r="B23" i="3"/>
  <c r="B25" i="3" s="1"/>
  <c r="C23" i="3"/>
  <c r="C25" i="3" s="1"/>
  <c r="F23" i="3"/>
  <c r="F25" i="3" s="1"/>
  <c r="E27" i="3"/>
  <c r="B11" i="4"/>
  <c r="C11" i="4"/>
  <c r="F11" i="4"/>
  <c r="D11" i="4"/>
  <c r="E11" i="4"/>
  <c r="D25" i="1"/>
  <c r="E25" i="1"/>
  <c r="E26" i="1" s="1"/>
  <c r="F25" i="1"/>
  <c r="F26" i="1" s="1"/>
  <c r="B25" i="1"/>
  <c r="B26" i="1" s="1"/>
  <c r="D26" i="1"/>
  <c r="D32" i="1"/>
  <c r="D39" i="1" s="1"/>
  <c r="E32" i="1"/>
  <c r="E39" i="1" s="1"/>
  <c r="F32" i="1"/>
  <c r="F39" i="1" s="1"/>
  <c r="B32" i="1"/>
  <c r="B39" i="1" s="1"/>
  <c r="D9" i="1"/>
  <c r="E9" i="1"/>
  <c r="F9" i="1"/>
  <c r="D16" i="1"/>
  <c r="D9" i="4" s="1"/>
  <c r="E16" i="1"/>
  <c r="E9" i="4" s="1"/>
  <c r="F16" i="1"/>
  <c r="F9" i="4" s="1"/>
  <c r="B16" i="1"/>
  <c r="B9" i="4" s="1"/>
  <c r="B9" i="1"/>
  <c r="C25" i="1"/>
  <c r="C26" i="1" s="1"/>
  <c r="C32" i="1"/>
  <c r="C39" i="1" s="1"/>
  <c r="C16" i="1"/>
  <c r="C9" i="1"/>
  <c r="C9" i="4" l="1"/>
  <c r="D12" i="4"/>
  <c r="D7" i="4"/>
  <c r="D10" i="4"/>
  <c r="C12" i="4"/>
  <c r="C7" i="4"/>
  <c r="C10" i="4"/>
  <c r="E10" i="4"/>
  <c r="E12" i="4"/>
  <c r="E7" i="4"/>
  <c r="F10" i="4"/>
  <c r="F12" i="4"/>
  <c r="F7" i="4"/>
  <c r="B12" i="4"/>
  <c r="B7" i="4"/>
  <c r="B10" i="4"/>
  <c r="C17" i="1"/>
  <c r="C6" i="4" s="1"/>
  <c r="C36" i="1"/>
  <c r="B17" i="1"/>
  <c r="B6" i="4" s="1"/>
  <c r="F17" i="1"/>
  <c r="F6" i="4" s="1"/>
  <c r="F36" i="1"/>
  <c r="E36" i="1"/>
  <c r="E17" i="1"/>
  <c r="E6" i="4" s="1"/>
  <c r="D36" i="1"/>
  <c r="D17" i="1"/>
  <c r="D6" i="4" s="1"/>
  <c r="B36" i="1"/>
</calcChain>
</file>

<file path=xl/sharedStrings.xml><?xml version="1.0" encoding="utf-8"?>
<sst xmlns="http://schemas.openxmlformats.org/spreadsheetml/2006/main" count="78" uniqueCount="72">
  <si>
    <t>Property ,plant &amp; equipment</t>
  </si>
  <si>
    <t>Deferred tax assests</t>
  </si>
  <si>
    <t>Inventories</t>
  </si>
  <si>
    <t>Trade &amp; other receivavbles</t>
  </si>
  <si>
    <t>Advance &amp; Cash equivalents</t>
  </si>
  <si>
    <t>Share Capital</t>
  </si>
  <si>
    <t>Retained Earning</t>
  </si>
  <si>
    <t>Liabilities</t>
  </si>
  <si>
    <t>Employee benefit-gratuity-non current portion</t>
  </si>
  <si>
    <t>Trade &amp; other payable</t>
  </si>
  <si>
    <t>Employee benefit-gratuity-curent portion</t>
  </si>
  <si>
    <t>Curretn tax liabilities</t>
  </si>
  <si>
    <t>Current Liabilities</t>
  </si>
  <si>
    <t>Gross Profit</t>
  </si>
  <si>
    <t>Net opearting expenses</t>
  </si>
  <si>
    <t>Finance income</t>
  </si>
  <si>
    <t>Contribution to workers participaiton profit</t>
  </si>
  <si>
    <t>Income tax expenses</t>
  </si>
  <si>
    <t>Receipts from customers</t>
  </si>
  <si>
    <t>Payments to supplies, employees &amp; others</t>
  </si>
  <si>
    <t>Payment for technical service fee</t>
  </si>
  <si>
    <t>Incoem tax paid</t>
  </si>
  <si>
    <t>Dividend paid</t>
  </si>
  <si>
    <t>Reckit Benckiser ( Bangladesh )Ltd</t>
  </si>
  <si>
    <t>Investment</t>
  </si>
  <si>
    <t>Advances, deposit &amp; prepayments</t>
  </si>
  <si>
    <t>Geneal Reserve</t>
  </si>
  <si>
    <t>Purchase of property, plant &amp; equipment</t>
  </si>
  <si>
    <t>Proceeds from disposal of property, plant &amp; equipment</t>
  </si>
  <si>
    <t>Income from investing during the period</t>
  </si>
  <si>
    <t>Investing encashed during the year</t>
  </si>
  <si>
    <t>Ratio</t>
  </si>
  <si>
    <t>Debt to Equity</t>
  </si>
  <si>
    <t>Current Ratio</t>
  </si>
  <si>
    <t>Net Margin</t>
  </si>
  <si>
    <t>Operating Margin</t>
  </si>
  <si>
    <t>Impairment loss  reversal on trade receivables</t>
  </si>
  <si>
    <t>Balance Sheet</t>
  </si>
  <si>
    <t>As at year end</t>
  </si>
  <si>
    <t>ASSETS</t>
  </si>
  <si>
    <t>NON CURRENT ASSETS</t>
  </si>
  <si>
    <t>CURRENT ASSETS</t>
  </si>
  <si>
    <t>Liabilities and Capital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</si>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</sst>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164" fontId="0" fillId="0" borderId="0" xfId="2" applyNumberFormat="1" applyFont="1"/>
    <xf numFmtId="164" fontId="1" fillId="0" borderId="0" xfId="2" applyNumberFormat="1" applyFont="1"/>
    <xf numFmtId="0" fontId="2" fillId="0" borderId="0" xfId="1" applyFill="1"/>
    <xf numFmtId="2" fontId="1" fillId="0" borderId="0" xfId="0" applyNumberFormat="1" applyFont="1"/>
    <xf numFmtId="43" fontId="1" fillId="0" borderId="0" xfId="2" applyNumberFormat="1" applyFont="1"/>
    <xf numFmtId="10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4">
    <cellStyle name="Accent3" xfId="1" builtinId="3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40" sqref="G40:H40"/>
    </sheetView>
  </sheetViews>
  <sheetFormatPr defaultRowHeight="15" x14ac:dyDescent="0.25"/>
  <cols>
    <col min="1" max="1" width="43.5703125" bestFit="1" customWidth="1"/>
    <col min="2" max="3" width="14.28515625" bestFit="1" customWidth="1"/>
    <col min="4" max="4" width="12.5703125" bestFit="1" customWidth="1"/>
    <col min="5" max="6" width="14.28515625" bestFit="1" customWidth="1"/>
    <col min="7" max="7" width="16.85546875" bestFit="1" customWidth="1"/>
    <col min="8" max="8" width="18.28515625" customWidth="1"/>
  </cols>
  <sheetData>
    <row r="1" spans="1:8" ht="18.75" x14ac:dyDescent="0.3">
      <c r="A1" s="4" t="s">
        <v>23</v>
      </c>
    </row>
    <row r="2" spans="1:8" ht="15.75" x14ac:dyDescent="0.25">
      <c r="A2" s="3" t="s">
        <v>37</v>
      </c>
    </row>
    <row r="3" spans="1:8" ht="15.75" x14ac:dyDescent="0.25">
      <c r="A3" s="3" t="s">
        <v>38</v>
      </c>
    </row>
    <row r="4" spans="1:8" ht="15.75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</row>
    <row r="5" spans="1:8" x14ac:dyDescent="0.25">
      <c r="A5" s="13" t="s">
        <v>39</v>
      </c>
      <c r="B5" s="5"/>
      <c r="C5" s="5"/>
      <c r="D5" s="5"/>
      <c r="E5" s="5"/>
      <c r="F5" s="5"/>
    </row>
    <row r="6" spans="1:8" x14ac:dyDescent="0.25">
      <c r="A6" s="14" t="s">
        <v>40</v>
      </c>
      <c r="B6" s="5"/>
      <c r="C6" s="5"/>
      <c r="D6" s="5"/>
      <c r="E6" s="5"/>
      <c r="F6" s="5"/>
    </row>
    <row r="7" spans="1:8" x14ac:dyDescent="0.25">
      <c r="A7" t="s">
        <v>0</v>
      </c>
      <c r="B7" s="5">
        <v>210492644</v>
      </c>
      <c r="C7" s="5">
        <v>183593563</v>
      </c>
      <c r="D7" s="5">
        <v>169965501</v>
      </c>
      <c r="E7" s="5">
        <v>258755117</v>
      </c>
      <c r="F7" s="5">
        <v>334101173</v>
      </c>
      <c r="G7" s="5">
        <v>413497375</v>
      </c>
    </row>
    <row r="8" spans="1:8" x14ac:dyDescent="0.25">
      <c r="A8" t="s">
        <v>1</v>
      </c>
      <c r="B8" s="5">
        <v>5958843</v>
      </c>
      <c r="C8" s="5">
        <v>7966410</v>
      </c>
      <c r="D8" s="5">
        <v>13604907</v>
      </c>
      <c r="E8" s="5">
        <v>26333001</v>
      </c>
      <c r="F8" s="5">
        <v>17706037</v>
      </c>
      <c r="G8" s="5">
        <v>15190498</v>
      </c>
    </row>
    <row r="9" spans="1:8" x14ac:dyDescent="0.25">
      <c r="A9" s="1"/>
      <c r="B9" s="6">
        <f>SUM(B7:B8)</f>
        <v>216451487</v>
      </c>
      <c r="C9" s="6">
        <f>SUM(C7:C8)</f>
        <v>191559973</v>
      </c>
      <c r="D9" s="6">
        <f t="shared" ref="D9:H9" si="0">SUM(D7:D8)</f>
        <v>183570408</v>
      </c>
      <c r="E9" s="6">
        <f t="shared" si="0"/>
        <v>285088118</v>
      </c>
      <c r="F9" s="6">
        <f t="shared" si="0"/>
        <v>351807210</v>
      </c>
      <c r="G9" s="6">
        <f t="shared" si="0"/>
        <v>428687873</v>
      </c>
      <c r="H9" s="6">
        <f t="shared" si="0"/>
        <v>0</v>
      </c>
    </row>
    <row r="10" spans="1:8" x14ac:dyDescent="0.25">
      <c r="A10" s="14" t="s">
        <v>41</v>
      </c>
      <c r="B10" s="6"/>
      <c r="C10" s="6"/>
      <c r="D10" s="6"/>
      <c r="E10" s="6"/>
      <c r="F10" s="6"/>
      <c r="G10" s="6"/>
    </row>
    <row r="11" spans="1:8" x14ac:dyDescent="0.25">
      <c r="A11" t="s">
        <v>2</v>
      </c>
      <c r="B11" s="5">
        <v>301515013</v>
      </c>
      <c r="C11" s="5">
        <v>314352589</v>
      </c>
      <c r="D11" s="5">
        <v>283031437</v>
      </c>
      <c r="E11" s="5">
        <v>295729610</v>
      </c>
      <c r="F11" s="5">
        <v>274725678</v>
      </c>
      <c r="G11" s="5">
        <v>301129697</v>
      </c>
    </row>
    <row r="12" spans="1:8" x14ac:dyDescent="0.25">
      <c r="A12" t="s">
        <v>24</v>
      </c>
      <c r="B12" s="5">
        <v>250000000</v>
      </c>
      <c r="C12" s="5">
        <v>140000000</v>
      </c>
      <c r="D12" s="5">
        <v>0</v>
      </c>
      <c r="E12" s="5">
        <v>16411459</v>
      </c>
      <c r="F12" s="5">
        <v>130441911</v>
      </c>
      <c r="G12" s="5">
        <v>84863618</v>
      </c>
    </row>
    <row r="13" spans="1:8" x14ac:dyDescent="0.25">
      <c r="A13" t="s">
        <v>3</v>
      </c>
      <c r="B13" s="5">
        <v>14364824</v>
      </c>
      <c r="C13" s="5">
        <v>5512243</v>
      </c>
      <c r="D13" s="5">
        <v>11599815</v>
      </c>
      <c r="E13" s="5">
        <v>75164616</v>
      </c>
      <c r="F13" s="5">
        <v>66362936</v>
      </c>
      <c r="G13" s="5">
        <v>47754330</v>
      </c>
    </row>
    <row r="14" spans="1:8" x14ac:dyDescent="0.25">
      <c r="A14" t="s">
        <v>25</v>
      </c>
      <c r="B14" s="5">
        <v>48426767</v>
      </c>
      <c r="C14" s="5">
        <v>77123926</v>
      </c>
      <c r="D14" s="5">
        <v>78436643</v>
      </c>
      <c r="E14" s="5">
        <v>769394334</v>
      </c>
      <c r="F14" s="5">
        <v>714326806</v>
      </c>
      <c r="G14" s="5">
        <v>949871155</v>
      </c>
    </row>
    <row r="15" spans="1:8" x14ac:dyDescent="0.25">
      <c r="A15" t="s">
        <v>4</v>
      </c>
      <c r="B15" s="5">
        <v>382729872</v>
      </c>
      <c r="C15" s="5">
        <v>297659008</v>
      </c>
      <c r="D15" s="5">
        <v>435316478</v>
      </c>
      <c r="E15" s="5"/>
      <c r="F15" s="5"/>
    </row>
    <row r="16" spans="1:8" x14ac:dyDescent="0.25">
      <c r="A16" s="1"/>
      <c r="B16" s="6">
        <f t="shared" ref="B16" si="1">SUM(B11:B15)</f>
        <v>997036476</v>
      </c>
      <c r="C16" s="6">
        <f>SUM(C11:C15)</f>
        <v>834647766</v>
      </c>
      <c r="D16" s="6">
        <f t="shared" ref="D16:H16" si="2">SUM(D11:D15)</f>
        <v>808384373</v>
      </c>
      <c r="E16" s="6">
        <f t="shared" si="2"/>
        <v>1156700019</v>
      </c>
      <c r="F16" s="6">
        <f t="shared" si="2"/>
        <v>1185857331</v>
      </c>
      <c r="G16" s="6">
        <f t="shared" si="2"/>
        <v>1383618800</v>
      </c>
      <c r="H16" s="6">
        <f t="shared" si="2"/>
        <v>0</v>
      </c>
    </row>
    <row r="17" spans="1:8" x14ac:dyDescent="0.25">
      <c r="A17" s="1"/>
      <c r="B17" s="6">
        <f t="shared" ref="B17" si="3">B9+B16</f>
        <v>1213487963</v>
      </c>
      <c r="C17" s="6">
        <f>C9+C16</f>
        <v>1026207739</v>
      </c>
      <c r="D17" s="6">
        <f t="shared" ref="D17:H17" si="4">D9+D16</f>
        <v>991954781</v>
      </c>
      <c r="E17" s="6">
        <f t="shared" si="4"/>
        <v>1441788137</v>
      </c>
      <c r="F17" s="6">
        <f t="shared" si="4"/>
        <v>1537664541</v>
      </c>
      <c r="G17" s="6">
        <f t="shared" si="4"/>
        <v>1812306673</v>
      </c>
      <c r="H17" s="6">
        <f t="shared" si="4"/>
        <v>0</v>
      </c>
    </row>
    <row r="18" spans="1:8" ht="15.75" x14ac:dyDescent="0.25">
      <c r="A18" s="15" t="s">
        <v>42</v>
      </c>
      <c r="B18" s="5"/>
      <c r="C18" s="5"/>
      <c r="D18" s="5"/>
      <c r="E18" s="5"/>
      <c r="F18" s="5"/>
    </row>
    <row r="19" spans="1:8" ht="15.75" x14ac:dyDescent="0.25">
      <c r="A19" s="16" t="s">
        <v>7</v>
      </c>
      <c r="B19" s="5"/>
      <c r="C19" s="5"/>
      <c r="D19" s="5"/>
      <c r="E19" s="5"/>
      <c r="F19" s="5"/>
    </row>
    <row r="20" spans="1:8" x14ac:dyDescent="0.25">
      <c r="A20" s="14" t="s">
        <v>8</v>
      </c>
      <c r="B20" s="5">
        <v>45427280</v>
      </c>
      <c r="C20" s="5">
        <v>50740000</v>
      </c>
      <c r="D20" s="5">
        <v>62883493</v>
      </c>
      <c r="E20" s="5">
        <v>74460000</v>
      </c>
      <c r="F20" s="5">
        <v>87820000</v>
      </c>
      <c r="G20" s="5">
        <v>95320000</v>
      </c>
    </row>
    <row r="21" spans="1:8" x14ac:dyDescent="0.25">
      <c r="A21" s="14" t="s">
        <v>43</v>
      </c>
      <c r="B21" s="5">
        <v>45427280</v>
      </c>
      <c r="C21" s="5">
        <v>50740000</v>
      </c>
      <c r="D21" s="5">
        <v>62883493</v>
      </c>
      <c r="E21" s="6">
        <v>74460000</v>
      </c>
      <c r="F21" s="6">
        <v>87820000</v>
      </c>
      <c r="G21" s="6">
        <v>95320000</v>
      </c>
    </row>
    <row r="22" spans="1:8" x14ac:dyDescent="0.25">
      <c r="A22" t="s">
        <v>9</v>
      </c>
      <c r="B22" s="5">
        <v>696797642</v>
      </c>
      <c r="C22" s="5">
        <v>699756687</v>
      </c>
      <c r="D22" s="5">
        <v>653045094</v>
      </c>
      <c r="E22" s="5">
        <v>1022878694</v>
      </c>
      <c r="F22" s="5">
        <v>1053308281</v>
      </c>
      <c r="G22" s="5">
        <v>1196913294</v>
      </c>
    </row>
    <row r="23" spans="1:8" x14ac:dyDescent="0.25">
      <c r="A23" t="s">
        <v>10</v>
      </c>
      <c r="B23" s="5"/>
      <c r="C23" s="5">
        <v>0</v>
      </c>
      <c r="D23" s="5">
        <v>70589951</v>
      </c>
      <c r="E23" s="5">
        <v>2590000</v>
      </c>
      <c r="F23" s="5">
        <v>3660000</v>
      </c>
      <c r="G23" s="5">
        <v>3760000</v>
      </c>
    </row>
    <row r="24" spans="1:8" x14ac:dyDescent="0.25">
      <c r="A24" t="s">
        <v>11</v>
      </c>
      <c r="B24" s="5">
        <v>39856514</v>
      </c>
      <c r="C24" s="5">
        <v>64288627</v>
      </c>
      <c r="D24" s="5"/>
      <c r="E24" s="5">
        <v>105499778</v>
      </c>
      <c r="F24" s="5">
        <v>89161318</v>
      </c>
      <c r="G24" s="5">
        <v>130635192</v>
      </c>
    </row>
    <row r="25" spans="1:8" s="1" customFormat="1" x14ac:dyDescent="0.25">
      <c r="A25" s="14" t="s">
        <v>12</v>
      </c>
      <c r="B25" s="6">
        <f t="shared" ref="B25" si="5">SUM(B22:B24)</f>
        <v>736654156</v>
      </c>
      <c r="C25" s="6">
        <f>SUM(C22:C24)</f>
        <v>764045314</v>
      </c>
      <c r="D25" s="6">
        <f t="shared" ref="D25:H25" si="6">SUM(D22:D24)</f>
        <v>723635045</v>
      </c>
      <c r="E25" s="6">
        <f t="shared" si="6"/>
        <v>1130968472</v>
      </c>
      <c r="F25" s="6">
        <f t="shared" si="6"/>
        <v>1146129599</v>
      </c>
      <c r="G25" s="6">
        <f t="shared" si="6"/>
        <v>1331308486</v>
      </c>
      <c r="H25" s="6">
        <f t="shared" si="6"/>
        <v>0</v>
      </c>
    </row>
    <row r="26" spans="1:8" x14ac:dyDescent="0.25">
      <c r="A26" s="1"/>
      <c r="B26" s="6">
        <f t="shared" ref="B26" si="7">B21+B25</f>
        <v>782081436</v>
      </c>
      <c r="C26" s="6">
        <f>C21+C25</f>
        <v>814785314</v>
      </c>
      <c r="D26" s="6">
        <f t="shared" ref="D26:H26" si="8">D21+D25</f>
        <v>786518538</v>
      </c>
      <c r="E26" s="6">
        <f t="shared" si="8"/>
        <v>1205428472</v>
      </c>
      <c r="F26" s="6">
        <f t="shared" si="8"/>
        <v>1233949599</v>
      </c>
      <c r="G26" s="6">
        <f t="shared" si="8"/>
        <v>1426628486</v>
      </c>
      <c r="H26" s="6">
        <f t="shared" si="8"/>
        <v>0</v>
      </c>
    </row>
    <row r="27" spans="1:8" x14ac:dyDescent="0.25">
      <c r="A27" s="1"/>
      <c r="B27" s="6"/>
      <c r="C27" s="6"/>
      <c r="D27" s="6"/>
      <c r="E27" s="6"/>
      <c r="F27" s="6"/>
      <c r="G27" s="6"/>
    </row>
    <row r="28" spans="1:8" x14ac:dyDescent="0.25">
      <c r="A28" s="14" t="s">
        <v>44</v>
      </c>
      <c r="B28" s="5"/>
      <c r="C28" s="5"/>
      <c r="D28" s="5"/>
      <c r="E28" s="5"/>
      <c r="F28" s="5"/>
    </row>
    <row r="29" spans="1:8" x14ac:dyDescent="0.25">
      <c r="A29" t="s">
        <v>5</v>
      </c>
      <c r="B29" s="5">
        <v>47250000</v>
      </c>
      <c r="C29" s="5">
        <v>47250000</v>
      </c>
      <c r="D29" s="5">
        <v>47250000</v>
      </c>
      <c r="E29" s="5">
        <v>47250000</v>
      </c>
      <c r="F29" s="5">
        <v>47250000</v>
      </c>
      <c r="G29" s="5">
        <v>47250000</v>
      </c>
    </row>
    <row r="30" spans="1:8" x14ac:dyDescent="0.25">
      <c r="A30" s="2" t="s">
        <v>26</v>
      </c>
      <c r="B30" s="5">
        <v>108900000</v>
      </c>
      <c r="C30" s="5">
        <v>108900000</v>
      </c>
      <c r="D30" s="5">
        <v>0</v>
      </c>
      <c r="E30" s="5">
        <v>189109665</v>
      </c>
      <c r="F30" s="5">
        <v>256464942</v>
      </c>
      <c r="G30" s="5">
        <v>338428187</v>
      </c>
    </row>
    <row r="31" spans="1:8" x14ac:dyDescent="0.25">
      <c r="A31" t="s">
        <v>6</v>
      </c>
      <c r="B31" s="5">
        <v>275256527</v>
      </c>
      <c r="C31" s="5">
        <v>55272425</v>
      </c>
      <c r="D31" s="5">
        <v>158186243</v>
      </c>
      <c r="E31" s="5"/>
      <c r="F31" s="5"/>
    </row>
    <row r="32" spans="1:8" x14ac:dyDescent="0.25">
      <c r="A32" s="1"/>
      <c r="B32" s="6">
        <f t="shared" ref="B32" si="9">SUM(B29:B31)</f>
        <v>431406527</v>
      </c>
      <c r="C32" s="6">
        <f>SUM(C29:C31)</f>
        <v>211422425</v>
      </c>
      <c r="D32" s="6">
        <f t="shared" ref="D32:H32" si="10">SUM(D29:D31)</f>
        <v>205436243</v>
      </c>
      <c r="E32" s="6">
        <f t="shared" si="10"/>
        <v>236359665</v>
      </c>
      <c r="F32" s="6">
        <f t="shared" si="10"/>
        <v>303714942</v>
      </c>
      <c r="G32" s="6">
        <f t="shared" si="10"/>
        <v>385678187</v>
      </c>
      <c r="H32" s="6">
        <f t="shared" si="10"/>
        <v>0</v>
      </c>
    </row>
    <row r="33" spans="1:8" x14ac:dyDescent="0.25">
      <c r="A33" s="1"/>
      <c r="B33" s="6"/>
      <c r="C33" s="6"/>
      <c r="D33" s="6"/>
      <c r="E33" s="6"/>
      <c r="F33" s="6"/>
      <c r="G33" s="6"/>
    </row>
    <row r="34" spans="1:8" x14ac:dyDescent="0.25">
      <c r="A34" s="1"/>
      <c r="B34" s="6"/>
      <c r="C34" s="6"/>
      <c r="D34" s="6"/>
      <c r="E34" s="6"/>
      <c r="F34" s="6"/>
      <c r="G34" s="6"/>
    </row>
    <row r="35" spans="1:8" x14ac:dyDescent="0.25">
      <c r="A35" s="1"/>
      <c r="B35" s="6"/>
      <c r="C35" s="6"/>
      <c r="D35" s="6"/>
      <c r="E35" s="6"/>
      <c r="F35" s="6"/>
      <c r="G35" s="6"/>
    </row>
    <row r="36" spans="1:8" x14ac:dyDescent="0.25">
      <c r="A36" s="1"/>
      <c r="B36" s="6">
        <f t="shared" ref="B36:H36" si="11">B32+B26</f>
        <v>1213487963</v>
      </c>
      <c r="C36" s="6">
        <f t="shared" si="11"/>
        <v>1026207739</v>
      </c>
      <c r="D36" s="6">
        <f t="shared" si="11"/>
        <v>991954781</v>
      </c>
      <c r="E36" s="6">
        <f t="shared" si="11"/>
        <v>1441788137</v>
      </c>
      <c r="F36" s="6">
        <f t="shared" si="11"/>
        <v>1537664541</v>
      </c>
      <c r="G36" s="6">
        <f t="shared" si="11"/>
        <v>1812306673</v>
      </c>
      <c r="H36" s="6">
        <f t="shared" si="11"/>
        <v>0</v>
      </c>
    </row>
    <row r="37" spans="1:8" x14ac:dyDescent="0.25">
      <c r="A37" s="1"/>
      <c r="B37" s="5"/>
      <c r="C37" s="6"/>
      <c r="D37" s="5"/>
      <c r="E37" s="5"/>
      <c r="F37" s="5"/>
    </row>
    <row r="38" spans="1:8" x14ac:dyDescent="0.25">
      <c r="B38" s="5"/>
      <c r="C38" s="5"/>
      <c r="D38" s="5"/>
      <c r="E38" s="5"/>
      <c r="F38" s="5"/>
    </row>
    <row r="39" spans="1:8" x14ac:dyDescent="0.25">
      <c r="A39" s="17" t="s">
        <v>45</v>
      </c>
      <c r="B39" s="9">
        <f t="shared" ref="B39:H39" si="12">B32/(B29/10)</f>
        <v>91.302968677248671</v>
      </c>
      <c r="C39" s="9">
        <f t="shared" si="12"/>
        <v>44.745486772486771</v>
      </c>
      <c r="D39" s="9">
        <f t="shared" si="12"/>
        <v>43.478569947089944</v>
      </c>
      <c r="E39" s="9">
        <f t="shared" si="12"/>
        <v>50.023209523809527</v>
      </c>
      <c r="F39" s="9">
        <f t="shared" si="12"/>
        <v>64.278294603174601</v>
      </c>
      <c r="G39" s="9">
        <f t="shared" si="12"/>
        <v>81.625013121693115</v>
      </c>
      <c r="H39" s="9" t="e">
        <f t="shared" si="12"/>
        <v>#DIV/0!</v>
      </c>
    </row>
    <row r="40" spans="1:8" x14ac:dyDescent="0.25">
      <c r="A40" s="17" t="s">
        <v>46</v>
      </c>
      <c r="B40" s="5">
        <f>B29/10</f>
        <v>4725000</v>
      </c>
      <c r="C40" s="5">
        <f t="shared" ref="C40:H40" si="13">C29/10</f>
        <v>4725000</v>
      </c>
      <c r="D40" s="5">
        <f t="shared" si="13"/>
        <v>4725000</v>
      </c>
      <c r="E40" s="5">
        <f t="shared" si="13"/>
        <v>4725000</v>
      </c>
      <c r="F40" s="5">
        <f t="shared" si="13"/>
        <v>4725000</v>
      </c>
      <c r="G40" s="5">
        <f t="shared" si="13"/>
        <v>4725000</v>
      </c>
      <c r="H40" s="5">
        <f t="shared" si="13"/>
        <v>0</v>
      </c>
    </row>
    <row r="41" spans="1:8" x14ac:dyDescent="0.25">
      <c r="B41" s="5"/>
      <c r="C41" s="5"/>
      <c r="D41" s="5"/>
      <c r="E41" s="5"/>
      <c r="F41" s="5"/>
    </row>
    <row r="42" spans="1:8" x14ac:dyDescent="0.25">
      <c r="A42" s="1"/>
      <c r="B42" s="6"/>
      <c r="C42" s="6"/>
      <c r="D42" s="6"/>
      <c r="E42" s="6"/>
      <c r="F42" s="6"/>
    </row>
    <row r="43" spans="1:8" x14ac:dyDescent="0.25">
      <c r="B43" s="5"/>
      <c r="C43" s="5"/>
      <c r="D43" s="5"/>
      <c r="E43" s="5"/>
      <c r="F43" s="5"/>
    </row>
    <row r="44" spans="1:8" x14ac:dyDescent="0.25">
      <c r="A44" s="1"/>
      <c r="B44" s="6"/>
      <c r="C44" s="6"/>
      <c r="D44" s="6"/>
      <c r="E44" s="6"/>
      <c r="F44" s="6"/>
    </row>
    <row r="45" spans="1:8" x14ac:dyDescent="0.25">
      <c r="B45" s="5"/>
      <c r="C45" s="5"/>
      <c r="D45" s="5"/>
      <c r="E45" s="5"/>
      <c r="F45" s="5"/>
    </row>
    <row r="46" spans="1:8" x14ac:dyDescent="0.25">
      <c r="A46" s="2"/>
      <c r="B46" s="5"/>
      <c r="C46" s="6"/>
      <c r="D46" s="6"/>
      <c r="E46" s="6"/>
      <c r="F46" s="6"/>
    </row>
    <row r="47" spans="1:8" x14ac:dyDescent="0.25">
      <c r="A47" s="2"/>
      <c r="B47" s="5"/>
      <c r="C47" s="5"/>
      <c r="D47" s="5"/>
      <c r="E47" s="5"/>
      <c r="F47" s="5"/>
    </row>
    <row r="48" spans="1:8" x14ac:dyDescent="0.25">
      <c r="A48" s="2"/>
      <c r="B48" s="6"/>
      <c r="C48" s="6"/>
      <c r="D48" s="6"/>
      <c r="E48" s="6"/>
      <c r="F48" s="6"/>
    </row>
    <row r="49" spans="1:6" x14ac:dyDescent="0.25">
      <c r="A49" s="2"/>
      <c r="B49" s="5"/>
      <c r="C49" s="5"/>
      <c r="D49" s="5"/>
      <c r="E49" s="5"/>
      <c r="F49" s="5"/>
    </row>
    <row r="50" spans="1:6" x14ac:dyDescent="0.25">
      <c r="A50" s="2"/>
      <c r="B50" s="5"/>
      <c r="C50" s="5"/>
      <c r="D50" s="5"/>
      <c r="E50" s="5"/>
      <c r="F50" s="5"/>
    </row>
    <row r="51" spans="1:6" x14ac:dyDescent="0.25">
      <c r="A51" s="2"/>
      <c r="B51" s="5"/>
      <c r="C51" s="5"/>
      <c r="D51" s="5"/>
      <c r="E51" s="5"/>
      <c r="F51" s="5"/>
    </row>
    <row r="52" spans="1:6" x14ac:dyDescent="0.25">
      <c r="A52" s="1"/>
      <c r="B52" s="6"/>
      <c r="C52" s="6"/>
      <c r="D52" s="6"/>
      <c r="E52" s="6"/>
      <c r="F52" s="6"/>
    </row>
    <row r="53" spans="1:6" x14ac:dyDescent="0.25">
      <c r="B53" s="5"/>
      <c r="C53" s="5"/>
      <c r="D53" s="5"/>
      <c r="E53" s="5"/>
      <c r="F53" s="5"/>
    </row>
    <row r="54" spans="1:6" x14ac:dyDescent="0.25">
      <c r="B54" s="5"/>
      <c r="C54" s="5"/>
      <c r="D54" s="5"/>
      <c r="E54" s="5"/>
      <c r="F54" s="5"/>
    </row>
    <row r="55" spans="1:6" x14ac:dyDescent="0.25">
      <c r="A55" s="1"/>
      <c r="B55" s="5"/>
      <c r="C55" s="5"/>
      <c r="D55" s="5"/>
      <c r="E55" s="5"/>
      <c r="F55" s="5"/>
    </row>
    <row r="56" spans="1:6" x14ac:dyDescent="0.25">
      <c r="B56" s="5"/>
      <c r="C56" s="5"/>
      <c r="D56" s="5"/>
      <c r="E56" s="5"/>
      <c r="F56" s="5"/>
    </row>
    <row r="57" spans="1:6" x14ac:dyDescent="0.25">
      <c r="B57" s="5"/>
      <c r="C57" s="5"/>
      <c r="D57" s="5"/>
      <c r="E57" s="5"/>
      <c r="F57" s="5"/>
    </row>
    <row r="58" spans="1:6" x14ac:dyDescent="0.25">
      <c r="B58" s="5"/>
      <c r="C58" s="5"/>
      <c r="D58" s="5"/>
      <c r="E58" s="5"/>
      <c r="F58" s="5"/>
    </row>
    <row r="59" spans="1:6" x14ac:dyDescent="0.25">
      <c r="A59" s="1"/>
      <c r="B59" s="6"/>
      <c r="C59" s="6"/>
      <c r="D59" s="6"/>
      <c r="E59" s="6"/>
      <c r="F59" s="6"/>
    </row>
    <row r="60" spans="1:6" x14ac:dyDescent="0.25">
      <c r="B60" s="5"/>
      <c r="C60" s="5"/>
      <c r="D60" s="5"/>
      <c r="E60" s="5"/>
      <c r="F60" s="5"/>
    </row>
    <row r="61" spans="1:6" x14ac:dyDescent="0.25">
      <c r="A61" s="1"/>
      <c r="B61" s="6"/>
      <c r="C61" s="6"/>
      <c r="D61" s="6"/>
      <c r="E61" s="6"/>
      <c r="F61" s="6"/>
    </row>
    <row r="62" spans="1:6" x14ac:dyDescent="0.25">
      <c r="B62" s="5"/>
      <c r="C62" s="5"/>
      <c r="D62" s="5"/>
      <c r="E62" s="5"/>
      <c r="F62" s="5"/>
    </row>
    <row r="63" spans="1:6" x14ac:dyDescent="0.25">
      <c r="A63" s="1"/>
      <c r="B63" s="5"/>
      <c r="C63" s="5"/>
      <c r="D63" s="5"/>
      <c r="E63" s="5"/>
      <c r="F63" s="5"/>
    </row>
    <row r="64" spans="1:6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A68" s="1"/>
      <c r="B68" s="6"/>
      <c r="C68" s="6"/>
      <c r="D68" s="6"/>
      <c r="E68" s="6"/>
      <c r="F68" s="6"/>
    </row>
    <row r="69" spans="1:6" x14ac:dyDescent="0.25">
      <c r="A69" s="1"/>
      <c r="B69" s="5"/>
      <c r="C69" s="5"/>
      <c r="D69" s="5"/>
      <c r="E69" s="5"/>
      <c r="F69" s="5"/>
    </row>
    <row r="70" spans="1:6" x14ac:dyDescent="0.25">
      <c r="B70" s="5"/>
      <c r="C70" s="5"/>
      <c r="D70" s="5"/>
      <c r="E70" s="5"/>
      <c r="F70" s="5"/>
    </row>
    <row r="71" spans="1:6" x14ac:dyDescent="0.25">
      <c r="A71" s="1"/>
      <c r="B71" s="6"/>
      <c r="C71" s="6"/>
      <c r="D71" s="5"/>
      <c r="E71" s="5"/>
      <c r="F71" s="5"/>
    </row>
    <row r="72" spans="1:6" x14ac:dyDescent="0.25">
      <c r="A72" s="1"/>
      <c r="B72" s="6"/>
      <c r="C72" s="6"/>
      <c r="D72" s="6"/>
      <c r="E72" s="6"/>
      <c r="F72" s="6"/>
    </row>
    <row r="73" spans="1:6" x14ac:dyDescent="0.25">
      <c r="A73" s="1"/>
      <c r="B73" s="5"/>
      <c r="C73" s="5"/>
      <c r="D73" s="5"/>
      <c r="E73" s="5"/>
      <c r="F73" s="5"/>
    </row>
    <row r="74" spans="1:6" x14ac:dyDescent="0.25">
      <c r="A74" s="1"/>
      <c r="B74" s="6"/>
      <c r="C74" s="6"/>
      <c r="D74" s="6"/>
      <c r="E74" s="6"/>
      <c r="F74" s="6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xSplit="1" ySplit="4" topLeftCell="B11" activePane="bottomRight" state="frozen"/>
      <selection pane="topRight" activeCell="B1" sqref="B1"/>
      <selection pane="bottomLeft" activeCell="A4" sqref="A4"/>
      <selection pane="bottomRight" activeCell="B23" sqref="B23:G23"/>
    </sheetView>
  </sheetViews>
  <sheetFormatPr defaultRowHeight="15" x14ac:dyDescent="0.25"/>
  <cols>
    <col min="1" max="1" width="49.28515625" bestFit="1" customWidth="1"/>
    <col min="2" max="6" width="15" bestFit="1" customWidth="1"/>
    <col min="7" max="7" width="17.7109375" bestFit="1" customWidth="1"/>
  </cols>
  <sheetData>
    <row r="1" spans="1:7" ht="18.75" x14ac:dyDescent="0.3">
      <c r="A1" s="4" t="s">
        <v>23</v>
      </c>
      <c r="B1" s="12"/>
      <c r="C1" s="12"/>
      <c r="D1" s="12"/>
      <c r="E1" s="12"/>
      <c r="F1" s="12"/>
      <c r="G1" s="12"/>
    </row>
    <row r="2" spans="1:7" ht="15.75" x14ac:dyDescent="0.25">
      <c r="A2" s="3" t="s">
        <v>47</v>
      </c>
      <c r="B2" s="5"/>
      <c r="C2" s="5"/>
      <c r="D2" s="5"/>
      <c r="E2" s="5"/>
      <c r="F2" s="5"/>
      <c r="G2" s="5"/>
    </row>
    <row r="3" spans="1:7" ht="15.75" x14ac:dyDescent="0.25">
      <c r="A3" s="3" t="s">
        <v>38</v>
      </c>
      <c r="B3" s="5"/>
      <c r="C3" s="5"/>
      <c r="D3" s="5"/>
      <c r="E3" s="5"/>
      <c r="F3" s="5"/>
      <c r="G3" s="5"/>
    </row>
    <row r="4" spans="1:7" ht="15.75" x14ac:dyDescent="0.25">
      <c r="A4" s="7"/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7" x14ac:dyDescent="0.25">
      <c r="A5" s="17" t="s">
        <v>48</v>
      </c>
      <c r="B5" s="5">
        <v>2432087113</v>
      </c>
      <c r="C5" s="5">
        <v>2669969346</v>
      </c>
      <c r="D5" s="5">
        <v>2884380316</v>
      </c>
      <c r="E5" s="5">
        <v>3326615328</v>
      </c>
      <c r="F5" s="5">
        <v>3669620066</v>
      </c>
      <c r="G5" s="5">
        <v>3893024596</v>
      </c>
    </row>
    <row r="6" spans="1:7" x14ac:dyDescent="0.25">
      <c r="A6" t="s">
        <v>49</v>
      </c>
      <c r="B6" s="5">
        <v>1344133506</v>
      </c>
      <c r="C6" s="5">
        <v>1414079454</v>
      </c>
      <c r="D6" s="5">
        <v>1387826270</v>
      </c>
      <c r="E6" s="5">
        <v>1548198653</v>
      </c>
      <c r="F6" s="5">
        <v>1714693581</v>
      </c>
      <c r="G6" s="5">
        <v>1755638024</v>
      </c>
    </row>
    <row r="7" spans="1:7" x14ac:dyDescent="0.25">
      <c r="A7" s="17" t="s">
        <v>13</v>
      </c>
      <c r="B7" s="6">
        <f>B5-B6</f>
        <v>1087953607</v>
      </c>
      <c r="C7" s="6">
        <f t="shared" ref="C7:G7" si="0">C5-C6</f>
        <v>1255889892</v>
      </c>
      <c r="D7" s="6">
        <f t="shared" si="0"/>
        <v>1496554046</v>
      </c>
      <c r="E7" s="6">
        <f t="shared" si="0"/>
        <v>1778416675</v>
      </c>
      <c r="F7" s="6">
        <f t="shared" si="0"/>
        <v>1954926485</v>
      </c>
      <c r="G7" s="6">
        <f t="shared" si="0"/>
        <v>2137386572</v>
      </c>
    </row>
    <row r="8" spans="1:7" x14ac:dyDescent="0.25">
      <c r="A8" s="17" t="s">
        <v>50</v>
      </c>
      <c r="B8" s="6"/>
      <c r="C8" s="6"/>
      <c r="D8" s="6"/>
      <c r="E8" s="6"/>
      <c r="F8" s="6"/>
      <c r="G8" s="6">
        <v>3853354</v>
      </c>
    </row>
    <row r="9" spans="1:7" x14ac:dyDescent="0.25">
      <c r="A9" t="s">
        <v>14</v>
      </c>
      <c r="B9" s="5">
        <v>911258263</v>
      </c>
      <c r="C9" s="5">
        <v>982472804</v>
      </c>
      <c r="D9" s="5">
        <v>1091549443</v>
      </c>
      <c r="E9" s="5">
        <v>1306703317</v>
      </c>
      <c r="F9" s="5">
        <v>1395410344</v>
      </c>
      <c r="G9" s="5">
        <v>1611421261</v>
      </c>
    </row>
    <row r="10" spans="1:7" x14ac:dyDescent="0.25">
      <c r="A10" s="2" t="s">
        <v>36</v>
      </c>
      <c r="B10" s="5"/>
      <c r="C10" s="5"/>
      <c r="D10" s="5"/>
      <c r="E10" s="5"/>
      <c r="F10" s="5"/>
      <c r="G10" s="5">
        <v>699211</v>
      </c>
    </row>
    <row r="11" spans="1:7" x14ac:dyDescent="0.25">
      <c r="A11" s="17" t="s">
        <v>51</v>
      </c>
      <c r="B11" s="6">
        <f>B7+B8+B10-B9</f>
        <v>176695344</v>
      </c>
      <c r="C11" s="6">
        <f t="shared" ref="C11:F11" si="1">C7+C8+C10-C9</f>
        <v>273417088</v>
      </c>
      <c r="D11" s="6">
        <f t="shared" si="1"/>
        <v>405004603</v>
      </c>
      <c r="E11" s="6">
        <f t="shared" si="1"/>
        <v>471713358</v>
      </c>
      <c r="F11" s="6">
        <f t="shared" si="1"/>
        <v>559516141</v>
      </c>
      <c r="G11" s="6">
        <f>G7+G8+G10-G9</f>
        <v>530517876</v>
      </c>
    </row>
    <row r="12" spans="1:7" x14ac:dyDescent="0.25">
      <c r="A12" s="18" t="s">
        <v>52</v>
      </c>
      <c r="B12" s="6"/>
      <c r="C12" s="6"/>
      <c r="D12" s="6"/>
      <c r="E12" s="6"/>
      <c r="F12" s="6"/>
      <c r="G12" s="6"/>
    </row>
    <row r="13" spans="1:7" x14ac:dyDescent="0.25">
      <c r="A13" t="s">
        <v>15</v>
      </c>
      <c r="B13" s="5">
        <v>43936809</v>
      </c>
      <c r="C13" s="5">
        <v>34316362</v>
      </c>
      <c r="D13" s="5">
        <v>18899945</v>
      </c>
      <c r="E13" s="5">
        <v>9562361</v>
      </c>
      <c r="F13" s="5">
        <v>10423783</v>
      </c>
      <c r="G13" s="5">
        <v>21409314</v>
      </c>
    </row>
    <row r="14" spans="1:7" x14ac:dyDescent="0.25">
      <c r="A14" s="17" t="s">
        <v>53</v>
      </c>
      <c r="B14" s="6">
        <f>B11+B13</f>
        <v>220632153</v>
      </c>
      <c r="C14" s="6">
        <f t="shared" ref="C14:G14" si="2">C11+C13</f>
        <v>307733450</v>
      </c>
      <c r="D14" s="6">
        <f t="shared" si="2"/>
        <v>423904548</v>
      </c>
      <c r="E14" s="6">
        <f t="shared" si="2"/>
        <v>481275719</v>
      </c>
      <c r="F14" s="6">
        <f t="shared" si="2"/>
        <v>569939924</v>
      </c>
      <c r="G14" s="6">
        <f t="shared" si="2"/>
        <v>551927190</v>
      </c>
    </row>
    <row r="15" spans="1:7" x14ac:dyDescent="0.25">
      <c r="A15" s="2" t="s">
        <v>16</v>
      </c>
      <c r="B15" s="5">
        <v>11031608</v>
      </c>
      <c r="C15" s="5">
        <v>15386673</v>
      </c>
      <c r="D15" s="5">
        <v>21193227</v>
      </c>
      <c r="E15" s="5">
        <v>22917891</v>
      </c>
      <c r="F15" s="5">
        <v>27139996</v>
      </c>
      <c r="G15" s="5">
        <v>26282247</v>
      </c>
    </row>
    <row r="16" spans="1:7" x14ac:dyDescent="0.25">
      <c r="A16" s="17" t="s">
        <v>54</v>
      </c>
      <c r="B16" s="6">
        <f>B14-B15</f>
        <v>209600545</v>
      </c>
      <c r="C16" s="6">
        <f t="shared" ref="C16:G16" si="3">C14-C15</f>
        <v>292346777</v>
      </c>
      <c r="D16" s="6">
        <f t="shared" si="3"/>
        <v>402711321</v>
      </c>
      <c r="E16" s="6">
        <f t="shared" si="3"/>
        <v>458357828</v>
      </c>
      <c r="F16" s="6">
        <f t="shared" si="3"/>
        <v>542799928</v>
      </c>
      <c r="G16" s="6">
        <f t="shared" si="3"/>
        <v>525644943</v>
      </c>
    </row>
    <row r="17" spans="1:7" x14ac:dyDescent="0.25">
      <c r="A17" s="14" t="s">
        <v>55</v>
      </c>
      <c r="B17" s="6"/>
      <c r="C17" s="6"/>
      <c r="D17" s="6"/>
      <c r="E17" s="6"/>
      <c r="F17" s="6"/>
      <c r="G17" s="6"/>
    </row>
    <row r="18" spans="1:7" x14ac:dyDescent="0.25">
      <c r="A18" s="2" t="s">
        <v>17</v>
      </c>
      <c r="B18" s="5">
        <v>-80061599</v>
      </c>
      <c r="C18" s="5">
        <v>-114811233</v>
      </c>
      <c r="D18" s="5">
        <v>-125195503</v>
      </c>
      <c r="E18" s="5">
        <v>-162271906</v>
      </c>
      <c r="F18" s="5">
        <v>-161802151</v>
      </c>
      <c r="G18" s="5">
        <v>-193871698</v>
      </c>
    </row>
    <row r="19" spans="1:7" s="1" customFormat="1" x14ac:dyDescent="0.25">
      <c r="A19" s="17" t="s">
        <v>56</v>
      </c>
      <c r="B19" s="6">
        <f t="shared" ref="B19" si="4">SUM(B16:B18)</f>
        <v>129538946</v>
      </c>
      <c r="C19" s="6">
        <f>SUM(C16:C18)</f>
        <v>177535544</v>
      </c>
      <c r="D19" s="6">
        <f t="shared" ref="D19:E19" si="5">SUM(D16:D18)</f>
        <v>277515818</v>
      </c>
      <c r="E19" s="6">
        <f t="shared" si="5"/>
        <v>296085922</v>
      </c>
      <c r="F19" s="6">
        <f>SUM(F16:F18)</f>
        <v>380997777</v>
      </c>
      <c r="G19" s="6">
        <f>SUM(G16:G18)</f>
        <v>331773245</v>
      </c>
    </row>
    <row r="20" spans="1:7" x14ac:dyDescent="0.25">
      <c r="B20" s="5"/>
      <c r="C20" s="5"/>
      <c r="D20" s="5">
        <v>58.73</v>
      </c>
      <c r="E20" s="5">
        <v>62.66</v>
      </c>
      <c r="F20" s="5">
        <v>80.63</v>
      </c>
    </row>
    <row r="22" spans="1:7" s="2" customFormat="1" x14ac:dyDescent="0.25">
      <c r="A22" s="17" t="s">
        <v>57</v>
      </c>
      <c r="B22" s="8">
        <f>B19/('1'!B29/10)</f>
        <v>27.415649947089946</v>
      </c>
      <c r="C22" s="8">
        <f>C19/('1'!C29/10)</f>
        <v>37.573660105820103</v>
      </c>
      <c r="D22" s="8">
        <f>D19/('1'!D29/10)</f>
        <v>58.733506455026458</v>
      </c>
      <c r="E22" s="8">
        <f>E19/('1'!E29/10)</f>
        <v>62.663687195767196</v>
      </c>
      <c r="F22" s="8">
        <f>F19/('1'!F29/10)</f>
        <v>80.634450158730161</v>
      </c>
      <c r="G22" s="8">
        <f>G19/('1'!G29/10)</f>
        <v>70.216559788359788</v>
      </c>
    </row>
    <row r="23" spans="1:7" x14ac:dyDescent="0.25">
      <c r="A23" s="18" t="s">
        <v>58</v>
      </c>
      <c r="B23">
        <v>4725000</v>
      </c>
      <c r="C23">
        <v>4725000</v>
      </c>
      <c r="D23">
        <v>4725000</v>
      </c>
      <c r="E23">
        <v>4725000</v>
      </c>
      <c r="F23">
        <v>4725000</v>
      </c>
      <c r="G23">
        <v>4725000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RowHeight="15" x14ac:dyDescent="0.25"/>
  <cols>
    <col min="1" max="1" width="51.140625" bestFit="1" customWidth="1"/>
    <col min="2" max="6" width="15" bestFit="1" customWidth="1"/>
    <col min="7" max="7" width="17.7109375" bestFit="1" customWidth="1"/>
  </cols>
  <sheetData>
    <row r="1" spans="1:7" ht="18.75" x14ac:dyDescent="0.3">
      <c r="A1" s="4" t="s">
        <v>23</v>
      </c>
    </row>
    <row r="2" spans="1:7" ht="15.75" x14ac:dyDescent="0.25">
      <c r="A2" s="3" t="s">
        <v>59</v>
      </c>
      <c r="B2" s="5"/>
      <c r="C2" s="5"/>
      <c r="D2" s="5"/>
      <c r="E2" s="5"/>
      <c r="F2" s="5"/>
    </row>
    <row r="3" spans="1:7" ht="15.75" x14ac:dyDescent="0.25">
      <c r="A3" s="3" t="s">
        <v>38</v>
      </c>
      <c r="B3" s="5"/>
      <c r="C3" s="5"/>
      <c r="D3" s="5"/>
      <c r="E3" s="5"/>
      <c r="F3" s="5"/>
    </row>
    <row r="4" spans="1:7" ht="15.75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7" x14ac:dyDescent="0.25">
      <c r="A5" s="17" t="s">
        <v>60</v>
      </c>
      <c r="B5" s="5"/>
      <c r="C5" s="5"/>
      <c r="D5" s="5"/>
      <c r="E5" s="5"/>
      <c r="F5" s="5"/>
    </row>
    <row r="6" spans="1:7" x14ac:dyDescent="0.25">
      <c r="A6" t="s">
        <v>18</v>
      </c>
      <c r="B6" s="5">
        <v>2765949563</v>
      </c>
      <c r="C6" s="5">
        <v>3003249190</v>
      </c>
      <c r="D6" s="5">
        <v>3208198905</v>
      </c>
      <c r="E6" s="5">
        <v>3866832052</v>
      </c>
      <c r="F6" s="5">
        <v>3663942684</v>
      </c>
      <c r="G6" s="5">
        <v>4059529689</v>
      </c>
    </row>
    <row r="7" spans="1:7" x14ac:dyDescent="0.25">
      <c r="A7" t="s">
        <v>19</v>
      </c>
      <c r="B7" s="5">
        <v>-2443604142</v>
      </c>
      <c r="C7" s="5">
        <v>-2634650304</v>
      </c>
      <c r="D7" s="5">
        <v>-2604481736</v>
      </c>
      <c r="E7" s="5">
        <v>-3121329393</v>
      </c>
      <c r="F7" s="5">
        <v>-2964726537</v>
      </c>
      <c r="G7" s="5">
        <v>-3203341849</v>
      </c>
    </row>
    <row r="8" spans="1:7" x14ac:dyDescent="0.25">
      <c r="A8" t="s">
        <v>20</v>
      </c>
      <c r="B8" s="5">
        <v>-87682000</v>
      </c>
      <c r="C8" s="5">
        <v>-93704000</v>
      </c>
      <c r="D8" s="5">
        <v>-188820000</v>
      </c>
      <c r="E8" s="5"/>
      <c r="F8" s="5">
        <v>-88521000</v>
      </c>
      <c r="G8" s="5">
        <v>-97917000</v>
      </c>
    </row>
    <row r="9" spans="1:7" x14ac:dyDescent="0.25">
      <c r="A9" t="s">
        <v>21</v>
      </c>
      <c r="B9" s="5">
        <v>-78834822</v>
      </c>
      <c r="C9" s="5">
        <v>-92386687</v>
      </c>
      <c r="D9" s="5">
        <v>-124532676</v>
      </c>
      <c r="E9" s="5">
        <v>-140090173</v>
      </c>
      <c r="F9" s="5">
        <v>-169513647</v>
      </c>
      <c r="G9" s="5">
        <v>-147724785</v>
      </c>
    </row>
    <row r="10" spans="1:7" x14ac:dyDescent="0.25">
      <c r="A10" s="1"/>
      <c r="B10" s="6">
        <f>SUM(B6:B9)</f>
        <v>155828599</v>
      </c>
      <c r="C10" s="6">
        <f t="shared" ref="C10:E10" si="0">SUM(C6:C9)</f>
        <v>182508199</v>
      </c>
      <c r="D10" s="6">
        <f t="shared" si="0"/>
        <v>290364493</v>
      </c>
      <c r="E10" s="6">
        <f t="shared" si="0"/>
        <v>605412486</v>
      </c>
      <c r="F10" s="6">
        <f>SUM(F6:F9)</f>
        <v>441181500</v>
      </c>
      <c r="G10" s="6">
        <f>SUM(G6:G9)</f>
        <v>610546055</v>
      </c>
    </row>
    <row r="11" spans="1:7" x14ac:dyDescent="0.25">
      <c r="B11" s="5"/>
      <c r="C11" s="5"/>
      <c r="D11" s="5"/>
      <c r="E11" s="5"/>
      <c r="F11" s="5"/>
    </row>
    <row r="12" spans="1:7" x14ac:dyDescent="0.25">
      <c r="A12" s="17" t="s">
        <v>61</v>
      </c>
      <c r="B12" s="5"/>
      <c r="C12" s="5"/>
      <c r="D12" s="5"/>
      <c r="E12" s="5"/>
      <c r="F12" s="5"/>
    </row>
    <row r="13" spans="1:7" x14ac:dyDescent="0.25">
      <c r="A13" t="s">
        <v>30</v>
      </c>
      <c r="B13" s="5">
        <v>200000000</v>
      </c>
      <c r="C13" s="5">
        <v>110000000</v>
      </c>
      <c r="D13" s="5">
        <v>140000000</v>
      </c>
      <c r="E13" s="5">
        <v>0</v>
      </c>
      <c r="F13" s="5"/>
    </row>
    <row r="14" spans="1:7" x14ac:dyDescent="0.25">
      <c r="A14" t="s">
        <v>27</v>
      </c>
      <c r="B14" s="5">
        <v>-74311171</v>
      </c>
      <c r="C14" s="5">
        <v>-21238526</v>
      </c>
      <c r="D14" s="5">
        <v>-31673144</v>
      </c>
      <c r="E14" s="5">
        <v>-36939936</v>
      </c>
      <c r="F14" s="5">
        <v>-202765266</v>
      </c>
      <c r="G14" s="5">
        <v>-157682875</v>
      </c>
    </row>
    <row r="15" spans="1:7" x14ac:dyDescent="0.25">
      <c r="A15" t="s">
        <v>28</v>
      </c>
      <c r="B15" s="5">
        <v>1452631</v>
      </c>
      <c r="C15" s="5">
        <v>1695000</v>
      </c>
      <c r="D15" s="5">
        <v>2060990</v>
      </c>
      <c r="E15" s="5">
        <v>5608545</v>
      </c>
      <c r="F15" s="5">
        <v>2038706</v>
      </c>
      <c r="G15" s="5">
        <v>4212400</v>
      </c>
    </row>
    <row r="16" spans="1:7" x14ac:dyDescent="0.25">
      <c r="A16" t="s">
        <v>29</v>
      </c>
      <c r="B16" s="5">
        <v>35838690</v>
      </c>
      <c r="C16" s="5">
        <v>42169148</v>
      </c>
      <c r="D16" s="5">
        <v>20480695</v>
      </c>
      <c r="E16" s="5">
        <v>12239028</v>
      </c>
      <c r="F16" s="5">
        <v>9645033</v>
      </c>
      <c r="G16" s="5">
        <v>22207228</v>
      </c>
    </row>
    <row r="17" spans="1:7" x14ac:dyDescent="0.25">
      <c r="A17" s="1"/>
      <c r="B17" s="6">
        <f t="shared" ref="B17:G17" si="1">SUM(B13:B16)</f>
        <v>162980150</v>
      </c>
      <c r="C17" s="6">
        <f t="shared" si="1"/>
        <v>132625622</v>
      </c>
      <c r="D17" s="6">
        <f t="shared" si="1"/>
        <v>130868541</v>
      </c>
      <c r="E17" s="6">
        <f t="shared" si="1"/>
        <v>-19092363</v>
      </c>
      <c r="F17" s="6">
        <f t="shared" si="1"/>
        <v>-191081527</v>
      </c>
      <c r="G17" s="6">
        <f t="shared" si="1"/>
        <v>-131263247</v>
      </c>
    </row>
    <row r="18" spans="1:7" x14ac:dyDescent="0.25">
      <c r="A18" s="1"/>
      <c r="B18" s="6"/>
      <c r="C18" s="6"/>
      <c r="D18" s="6"/>
      <c r="E18" s="6"/>
      <c r="F18" s="6"/>
      <c r="G18" s="6"/>
    </row>
    <row r="19" spans="1:7" x14ac:dyDescent="0.25">
      <c r="A19" s="17" t="s">
        <v>62</v>
      </c>
      <c r="B19" s="5"/>
      <c r="C19" s="5"/>
      <c r="D19" s="5"/>
      <c r="E19" s="5"/>
      <c r="F19" s="5"/>
    </row>
    <row r="20" spans="1:7" x14ac:dyDescent="0.25">
      <c r="A20" t="s">
        <v>22</v>
      </c>
      <c r="B20" s="5">
        <v>-70205737</v>
      </c>
      <c r="C20" s="5">
        <v>-400204685</v>
      </c>
      <c r="D20" s="5">
        <v>-283575564</v>
      </c>
      <c r="E20" s="5">
        <v>-252242267</v>
      </c>
      <c r="F20" s="5">
        <v>-305167501</v>
      </c>
      <c r="G20" s="5">
        <v>-243738459</v>
      </c>
    </row>
    <row r="21" spans="1:7" x14ac:dyDescent="0.25">
      <c r="A21" s="1"/>
      <c r="B21" s="6">
        <v>-70205737</v>
      </c>
      <c r="C21" s="6">
        <v>-400204685</v>
      </c>
      <c r="D21" s="5">
        <v>-283575564</v>
      </c>
      <c r="E21" s="5">
        <v>-252242267</v>
      </c>
      <c r="F21" s="5">
        <v>-305167501</v>
      </c>
      <c r="G21" s="5">
        <v>-243738459</v>
      </c>
    </row>
    <row r="22" spans="1:7" x14ac:dyDescent="0.25">
      <c r="A22" s="1"/>
      <c r="B22" s="6"/>
      <c r="C22" s="6"/>
      <c r="D22" s="5"/>
      <c r="E22" s="5"/>
      <c r="F22" s="5"/>
      <c r="G22" s="5"/>
    </row>
    <row r="23" spans="1:7" x14ac:dyDescent="0.25">
      <c r="A23" s="1" t="s">
        <v>63</v>
      </c>
      <c r="B23" s="6">
        <f t="shared" ref="B23" si="2">B10+B17+B21</f>
        <v>248603012</v>
      </c>
      <c r="C23" s="6">
        <f>C10+C17+C21</f>
        <v>-85070864</v>
      </c>
      <c r="D23" s="6">
        <f t="shared" ref="D23:G23" si="3">D10+D17+D21</f>
        <v>137657470</v>
      </c>
      <c r="E23" s="6">
        <f t="shared" si="3"/>
        <v>334077856</v>
      </c>
      <c r="F23" s="6">
        <f t="shared" si="3"/>
        <v>-55067528</v>
      </c>
      <c r="G23" s="6">
        <f t="shared" si="3"/>
        <v>235544349</v>
      </c>
    </row>
    <row r="24" spans="1:7" x14ac:dyDescent="0.25">
      <c r="A24" s="18" t="s">
        <v>64</v>
      </c>
      <c r="B24" s="5">
        <v>134126860</v>
      </c>
      <c r="C24" s="5">
        <v>382729872</v>
      </c>
      <c r="D24" s="5">
        <v>297659008</v>
      </c>
      <c r="E24" s="5">
        <v>435316478</v>
      </c>
      <c r="F24" s="5">
        <v>769394334</v>
      </c>
      <c r="G24" s="5">
        <v>714326806</v>
      </c>
    </row>
    <row r="25" spans="1:7" x14ac:dyDescent="0.25">
      <c r="A25" s="17" t="s">
        <v>65</v>
      </c>
      <c r="B25" s="6">
        <f t="shared" ref="B25" si="4">SUM(B23:B24)</f>
        <v>382729872</v>
      </c>
      <c r="C25" s="6">
        <f>SUM(C23:C24)</f>
        <v>297659008</v>
      </c>
      <c r="D25" s="6">
        <f t="shared" ref="D25:G25" si="5">SUM(D23:D24)</f>
        <v>435316478</v>
      </c>
      <c r="E25" s="6">
        <f t="shared" si="5"/>
        <v>769394334</v>
      </c>
      <c r="F25" s="6">
        <f t="shared" si="5"/>
        <v>714326806</v>
      </c>
      <c r="G25" s="6">
        <f t="shared" si="5"/>
        <v>949871155</v>
      </c>
    </row>
    <row r="27" spans="1:7" x14ac:dyDescent="0.25">
      <c r="A27" s="17" t="s">
        <v>66</v>
      </c>
      <c r="B27" s="8">
        <f>B10/('1'!B29/10)</f>
        <v>32.97959767195767</v>
      </c>
      <c r="C27" s="8">
        <f>C10/('1'!C29/10)</f>
        <v>38.626073862433863</v>
      </c>
      <c r="D27" s="8">
        <f>D10/('1'!D29/10)</f>
        <v>61.45280275132275</v>
      </c>
      <c r="E27" s="8">
        <f>E10/('1'!E29/10)</f>
        <v>128.12962666666667</v>
      </c>
      <c r="F27" s="8">
        <f>F10/('1'!F29/10)</f>
        <v>93.371746031746028</v>
      </c>
      <c r="G27" s="8">
        <f>G10/('1'!G29/10)</f>
        <v>129.21609629629629</v>
      </c>
    </row>
    <row r="28" spans="1:7" x14ac:dyDescent="0.25">
      <c r="A28" s="17" t="s">
        <v>67</v>
      </c>
      <c r="B28">
        <v>4725000</v>
      </c>
      <c r="C28">
        <v>4725000</v>
      </c>
      <c r="D28">
        <v>4725000</v>
      </c>
      <c r="E28">
        <v>4725000</v>
      </c>
      <c r="F28">
        <v>4725000</v>
      </c>
      <c r="G28">
        <v>4725000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20" customWidth="1"/>
  </cols>
  <sheetData>
    <row r="1" spans="1:7" ht="18.75" x14ac:dyDescent="0.3">
      <c r="A1" s="4" t="s">
        <v>23</v>
      </c>
    </row>
    <row r="2" spans="1:7" x14ac:dyDescent="0.25">
      <c r="A2" s="1" t="s">
        <v>68</v>
      </c>
    </row>
    <row r="3" spans="1:7" ht="15.75" x14ac:dyDescent="0.25">
      <c r="A3" s="3" t="s">
        <v>38</v>
      </c>
    </row>
    <row r="5" spans="1:7" x14ac:dyDescent="0.25">
      <c r="A5" s="1" t="s">
        <v>31</v>
      </c>
      <c r="B5" s="1">
        <v>2013</v>
      </c>
      <c r="C5" s="1">
        <v>2014</v>
      </c>
      <c r="D5" s="1">
        <v>2015</v>
      </c>
      <c r="E5" s="1">
        <v>2016</v>
      </c>
      <c r="F5" s="1">
        <v>2017</v>
      </c>
      <c r="G5" s="1">
        <v>2018</v>
      </c>
    </row>
    <row r="6" spans="1:7" x14ac:dyDescent="0.25">
      <c r="A6" s="2" t="s">
        <v>69</v>
      </c>
      <c r="B6" s="10" t="e">
        <f>'2'!#REF!/'1'!B17</f>
        <v>#REF!</v>
      </c>
      <c r="C6" s="10" t="e">
        <f>'2'!#REF!/'1'!C17</f>
        <v>#REF!</v>
      </c>
      <c r="D6" s="10" t="e">
        <f>'2'!#REF!/'1'!D17</f>
        <v>#REF!</v>
      </c>
      <c r="E6" s="10" t="e">
        <f>'2'!#REF!/'1'!E17</f>
        <v>#REF!</v>
      </c>
      <c r="F6" s="10" t="e">
        <f>'2'!#REF!/'1'!F17</f>
        <v>#REF!</v>
      </c>
      <c r="G6" s="10" t="e">
        <f>'2'!#REF!/'1'!G17</f>
        <v>#REF!</v>
      </c>
    </row>
    <row r="7" spans="1:7" x14ac:dyDescent="0.25">
      <c r="A7" s="2" t="s">
        <v>70</v>
      </c>
      <c r="B7" s="10" t="e">
        <f>'2'!#REF!/'1'!B32</f>
        <v>#REF!</v>
      </c>
      <c r="C7" s="10" t="e">
        <f>'2'!#REF!/'1'!C32</f>
        <v>#REF!</v>
      </c>
      <c r="D7" s="10" t="e">
        <f>'2'!#REF!/'1'!D32</f>
        <v>#REF!</v>
      </c>
      <c r="E7" s="10" t="e">
        <f>'2'!#REF!/'1'!E32</f>
        <v>#REF!</v>
      </c>
      <c r="F7" s="10" t="e">
        <f>'2'!#REF!/'1'!F32</f>
        <v>#REF!</v>
      </c>
      <c r="G7" s="10" t="e">
        <f>'2'!#REF!/'1'!G32</f>
        <v>#REF!</v>
      </c>
    </row>
    <row r="8" spans="1:7" x14ac:dyDescent="0.25">
      <c r="A8" s="2" t="s">
        <v>32</v>
      </c>
    </row>
    <row r="9" spans="1:7" x14ac:dyDescent="0.25">
      <c r="A9" s="2" t="s">
        <v>33</v>
      </c>
      <c r="B9" s="11">
        <f>'1'!B16/'1'!B25</f>
        <v>1.3534661657430465</v>
      </c>
      <c r="C9" s="11">
        <f>'1'!C16/'1'!C25</f>
        <v>1.0924061056410066</v>
      </c>
      <c r="D9" s="11">
        <f>'1'!D16/'1'!D25</f>
        <v>1.1171161189408676</v>
      </c>
      <c r="E9" s="11">
        <f>'1'!E16/'1'!E25</f>
        <v>1.0227517810063231</v>
      </c>
      <c r="F9" s="11">
        <f>'1'!F16/'1'!F25</f>
        <v>1.0346625128909179</v>
      </c>
      <c r="G9" s="11">
        <f>'1'!G16/'1'!G25</f>
        <v>1.0392924063431532</v>
      </c>
    </row>
    <row r="10" spans="1:7" x14ac:dyDescent="0.25">
      <c r="A10" s="2" t="s">
        <v>34</v>
      </c>
      <c r="B10" s="10" t="e">
        <f>'2'!#REF!/'2'!B5</f>
        <v>#REF!</v>
      </c>
      <c r="C10" s="10" t="e">
        <f>'2'!#REF!/'2'!C5</f>
        <v>#REF!</v>
      </c>
      <c r="D10" s="10" t="e">
        <f>'2'!#REF!/'2'!D5</f>
        <v>#REF!</v>
      </c>
      <c r="E10" s="10" t="e">
        <f>'2'!#REF!/'2'!E5</f>
        <v>#REF!</v>
      </c>
      <c r="F10" s="10" t="e">
        <f>'2'!#REF!/'2'!F5</f>
        <v>#REF!</v>
      </c>
      <c r="G10" s="10" t="e">
        <f>'2'!#REF!/'2'!G5</f>
        <v>#REF!</v>
      </c>
    </row>
    <row r="11" spans="1:7" x14ac:dyDescent="0.25">
      <c r="A11" t="s">
        <v>35</v>
      </c>
      <c r="B11" s="10">
        <f>'2'!B11/'2'!B5</f>
        <v>7.2651733178276168E-2</v>
      </c>
      <c r="C11" s="10">
        <f>'2'!C11/'2'!C5</f>
        <v>0.10240457944193941</v>
      </c>
      <c r="D11" s="10">
        <f>'2'!D11/'2'!D5</f>
        <v>0.14041303802878954</v>
      </c>
      <c r="E11" s="10">
        <f>'2'!E11/'2'!E5</f>
        <v>0.14179979092551093</v>
      </c>
      <c r="F11" s="10">
        <f>'2'!F11/'2'!F5</f>
        <v>0.15247249877012201</v>
      </c>
      <c r="G11" s="10">
        <f>'2'!G11/'2'!G5</f>
        <v>0.13627395946717002</v>
      </c>
    </row>
    <row r="12" spans="1:7" x14ac:dyDescent="0.25">
      <c r="A12" s="2" t="s">
        <v>71</v>
      </c>
      <c r="B12" s="10" t="e">
        <f>'2'!#REF!/'1'!B32</f>
        <v>#REF!</v>
      </c>
      <c r="C12" s="10" t="e">
        <f>'2'!#REF!/'1'!C32</f>
        <v>#REF!</v>
      </c>
      <c r="D12" s="10" t="e">
        <f>'2'!#REF!/'1'!D32</f>
        <v>#REF!</v>
      </c>
      <c r="E12" s="10" t="e">
        <f>'2'!#REF!/'1'!E32</f>
        <v>#REF!</v>
      </c>
      <c r="F12" s="10" t="e">
        <f>'2'!#REF!/'1'!F32</f>
        <v>#REF!</v>
      </c>
      <c r="G12" s="10" t="e">
        <f>'2'!#REF!/'1'!G32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2018-04-01T06:39:12Z</dcterms:created>
  <dcterms:modified xsi:type="dcterms:W3CDTF">2020-04-12T10:48:02Z</dcterms:modified>
</cp:coreProperties>
</file>