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2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25" i="3" l="1"/>
  <c r="C23" i="3"/>
  <c r="C18" i="3"/>
  <c r="H25" i="3"/>
  <c r="G23" i="3"/>
  <c r="G25" i="3" s="1"/>
  <c r="H23" i="3"/>
  <c r="D21" i="3"/>
  <c r="D23" i="3" s="1"/>
  <c r="D25" i="3" s="1"/>
  <c r="E21" i="3"/>
  <c r="E23" i="3" s="1"/>
  <c r="E25" i="3" s="1"/>
  <c r="F21" i="3"/>
  <c r="F23" i="3" s="1"/>
  <c r="F25" i="3" s="1"/>
  <c r="G21" i="3"/>
  <c r="H21" i="3"/>
  <c r="D18" i="3"/>
  <c r="E18" i="3"/>
  <c r="F18" i="3"/>
  <c r="G18" i="3"/>
  <c r="H18" i="3"/>
  <c r="D9" i="3"/>
  <c r="E9" i="3"/>
  <c r="F9" i="3"/>
  <c r="G9" i="3"/>
  <c r="H9" i="3"/>
  <c r="D34" i="2"/>
  <c r="E34" i="2"/>
  <c r="F34" i="2"/>
  <c r="G34" i="2"/>
  <c r="C31" i="2"/>
  <c r="C34" i="2" s="1"/>
  <c r="D31" i="2"/>
  <c r="E31" i="2"/>
  <c r="F31" i="2"/>
  <c r="G31" i="2"/>
  <c r="B31" i="2"/>
  <c r="B34" i="2" s="1"/>
  <c r="F30" i="2"/>
  <c r="C16" i="2"/>
  <c r="C30" i="2" s="1"/>
  <c r="D16" i="2"/>
  <c r="D30" i="2" s="1"/>
  <c r="E16" i="2"/>
  <c r="E30" i="2" s="1"/>
  <c r="F16" i="2"/>
  <c r="G16" i="2"/>
  <c r="G30" i="2" s="1"/>
  <c r="C14" i="2"/>
  <c r="D14" i="2"/>
  <c r="E14" i="2"/>
  <c r="F14" i="2"/>
  <c r="G14" i="2"/>
  <c r="C10" i="2"/>
  <c r="D10" i="2"/>
  <c r="E10" i="2"/>
  <c r="F10" i="2"/>
  <c r="G10" i="2"/>
  <c r="C39" i="1" l="1"/>
  <c r="D39" i="1"/>
  <c r="E39" i="1"/>
  <c r="F39" i="1"/>
  <c r="G39" i="1"/>
  <c r="C23" i="1"/>
  <c r="D23" i="1"/>
  <c r="E23" i="1"/>
  <c r="F23" i="1"/>
  <c r="G23" i="1"/>
  <c r="B17" i="1"/>
  <c r="C17" i="1"/>
  <c r="D17" i="1"/>
  <c r="E17" i="1"/>
  <c r="F17" i="1"/>
  <c r="E15" i="1"/>
  <c r="E28" i="1" s="1"/>
  <c r="E40" i="1" s="1"/>
  <c r="B10" i="1"/>
  <c r="C10" i="1"/>
  <c r="C15" i="1" s="1"/>
  <c r="D10" i="1"/>
  <c r="D15" i="1" s="1"/>
  <c r="D28" i="1" s="1"/>
  <c r="D40" i="1" s="1"/>
  <c r="E10" i="1"/>
  <c r="F10" i="1"/>
  <c r="F15" i="1" s="1"/>
  <c r="F28" i="1" s="1"/>
  <c r="F40" i="1" s="1"/>
  <c r="G10" i="1"/>
  <c r="G15" i="1" s="1"/>
  <c r="C28" i="1" l="1"/>
  <c r="C40" i="1" s="1"/>
  <c r="H27" i="3"/>
  <c r="H28" i="3"/>
  <c r="G36" i="2" l="1"/>
  <c r="G42" i="1"/>
  <c r="G41" i="1"/>
  <c r="G17" i="1"/>
  <c r="G28" i="1" s="1"/>
  <c r="G40" i="1" s="1"/>
  <c r="C42" i="1" l="1"/>
  <c r="D42" i="1"/>
  <c r="E42" i="1"/>
  <c r="F42" i="1"/>
  <c r="B42" i="1"/>
  <c r="B39" i="1"/>
  <c r="C36" i="2" l="1"/>
  <c r="E36" i="2"/>
  <c r="F36" i="2"/>
  <c r="C21" i="3" l="1"/>
  <c r="C9" i="3"/>
  <c r="C27" i="3" s="1"/>
  <c r="D27" i="3"/>
  <c r="B10" i="2"/>
  <c r="B14" i="2" s="1"/>
  <c r="B16" i="2"/>
  <c r="B30" i="2" l="1"/>
  <c r="B36" i="2" s="1"/>
  <c r="B15" i="1"/>
  <c r="B23" i="1"/>
  <c r="C41" i="1"/>
  <c r="B28" i="1" l="1"/>
  <c r="B40" i="1" s="1"/>
  <c r="B41" i="1"/>
  <c r="F27" i="3"/>
  <c r="G27" i="3"/>
  <c r="E27" i="3"/>
  <c r="D36" i="2"/>
  <c r="E41" i="1"/>
  <c r="F41" i="1"/>
  <c r="D41" i="1"/>
</calcChain>
</file>

<file path=xl/sharedStrings.xml><?xml version="1.0" encoding="utf-8"?>
<sst xmlns="http://schemas.openxmlformats.org/spreadsheetml/2006/main" count="95" uniqueCount="85">
  <si>
    <t>As on December 31</t>
  </si>
  <si>
    <t>Rupali Insurance Company Limited</t>
  </si>
  <si>
    <t>Premium on Right Share/ Share Premium</t>
  </si>
  <si>
    <t>Reserve For Exceptional Losses</t>
  </si>
  <si>
    <t>Dividend Equalization Fund</t>
  </si>
  <si>
    <t>Land Revaluation Reserve</t>
  </si>
  <si>
    <t>Profit &amp; Loss Appropriation Account</t>
  </si>
  <si>
    <t>Fire Insurance Business Account</t>
  </si>
  <si>
    <t>Marine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</si>
  <si>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</si>
  <si>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</si>
  <si>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</si>
  <si>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</si>
  <si>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</si>
  <si>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</si>
  <si>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</si>
  <si>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Outstanding Premium</t>
  </si>
  <si>
    <t>Accrued Interest</t>
  </si>
  <si>
    <t>Amount Due From Other Persons Or Bodies Carrying On Insurance Business</t>
  </si>
  <si>
    <t>Sundry Debtors</t>
  </si>
  <si>
    <t>Cash &amp; Bank Balances</t>
  </si>
  <si>
    <t>Advance Income Tax</t>
  </si>
  <si>
    <t>Stock Of Printing Materials At Cost</t>
  </si>
  <si>
    <t>Fixed Assets</t>
  </si>
  <si>
    <t>Interest,Dividend &amp; Rents</t>
  </si>
  <si>
    <t>Other Income/ Misc Income</t>
  </si>
  <si>
    <t>Profit/Loss Transferred From:</t>
  </si>
  <si>
    <t>Fire Revenue Account</t>
  </si>
  <si>
    <t>Marine Revenue Account</t>
  </si>
  <si>
    <t>Miscellaneous Revenue Account</t>
  </si>
  <si>
    <t>Advertisement &amp; Publicity</t>
  </si>
  <si>
    <t>Fees &amp; Charges</t>
  </si>
  <si>
    <t>Provision For Diminution Value Of Share</t>
  </si>
  <si>
    <t>-</t>
  </si>
  <si>
    <t>CDBL Expenses</t>
  </si>
  <si>
    <t>Share Issue Expenses</t>
  </si>
  <si>
    <t>Directors Fee</t>
  </si>
  <si>
    <t>Audit Fees</t>
  </si>
  <si>
    <t>AGM Expenses</t>
  </si>
  <si>
    <t>Legal &amp; Professional Fees</t>
  </si>
  <si>
    <t>Donation &amp; Subscription</t>
  </si>
  <si>
    <t>Depreciation</t>
  </si>
  <si>
    <t>Registration &amp; Renewal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</si>
  <si>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</si>
  <si>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</si>
  <si>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</si>
  <si>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</si>
  <si>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</si>
  <si>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</si>
  <si>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Investment In Bond/ Mutual Funds</t>
  </si>
  <si>
    <t>Dividend Received</t>
  </si>
  <si>
    <t>Dividend Paid</t>
  </si>
  <si>
    <t>provision for corprate tax</t>
  </si>
  <si>
    <t>Investment In Share/ Purchase of Security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</si>
  <si>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</si>
  <si>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</si>
  <si>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</si>
  <si>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</si>
  <si>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</si>
  <si>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</si>
  <si>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</si>
  <si>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</si>
  <si>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</si>
  <si>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</si>
  <si>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</si>
  <si>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</si>
  <si>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</si>
  <si>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</si>
  <si>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Net Profit</t>
  </si>
  <si>
    <t>Earnings per share (par value Taka 10)</t>
  </si>
  <si>
    <t>Shares to Calculate EPS</t>
  </si>
  <si>
    <t>Provision for Taxation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</si>
  <si>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</si>
  <si>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</si>
  <si>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</si>
  <si>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</si>
  <si>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</si>
  <si>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</si>
  <si>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</si>
  <si>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</si>
  <si>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</si>
  <si>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 xml:space="preserve">Other </t>
  </si>
  <si>
    <t>Current</t>
  </si>
  <si>
    <t>Deferred</t>
  </si>
  <si>
    <t>Purchase of Sonali Life Insurance Co.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</si>
</sst>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4" fontId="4" fillId="0" borderId="5" xfId="0" applyNumberFormat="1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4" fillId="0" borderId="7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right" wrapText="1"/>
    </xf>
    <xf numFmtId="4" fontId="4" fillId="0" borderId="0" xfId="0" applyNumberFormat="1" applyFont="1" applyFill="1" applyBorder="1" applyAlignment="1">
      <alignment horizontal="right" vertical="top" wrapText="1"/>
    </xf>
    <xf numFmtId="4" fontId="5" fillId="0" borderId="0" xfId="0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horizontal="right" vertical="top" wrapText="1"/>
    </xf>
    <xf numFmtId="0" fontId="6" fillId="0" borderId="0" xfId="0" applyFont="1" applyFill="1"/>
    <xf numFmtId="164" fontId="1" fillId="0" borderId="0" xfId="1" applyNumberFormat="1" applyFont="1" applyFill="1"/>
    <xf numFmtId="164" fontId="6" fillId="0" borderId="0" xfId="1" applyNumberFormat="1" applyFont="1" applyFill="1"/>
    <xf numFmtId="3" fontId="4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Alignment="1">
      <alignment horizontal="right" vertical="top" wrapText="1"/>
    </xf>
    <xf numFmtId="3" fontId="4" fillId="0" borderId="5" xfId="0" applyNumberFormat="1" applyFont="1" applyFill="1" applyBorder="1" applyAlignment="1">
      <alignment horizontal="right" vertical="top" wrapText="1"/>
    </xf>
    <xf numFmtId="0" fontId="4" fillId="0" borderId="0" xfId="0" applyFont="1"/>
    <xf numFmtId="0" fontId="6" fillId="0" borderId="0" xfId="0" applyFont="1"/>
    <xf numFmtId="0" fontId="6" fillId="0" borderId="11" xfId="0" applyFont="1" applyBorder="1"/>
    <xf numFmtId="0" fontId="6" fillId="0" borderId="13" xfId="0" applyFont="1" applyBorder="1"/>
    <xf numFmtId="0" fontId="6" fillId="0" borderId="0" xfId="0" applyFont="1" applyBorder="1"/>
    <xf numFmtId="0" fontId="1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 indent="2"/>
    </xf>
    <xf numFmtId="0" fontId="6" fillId="0" borderId="12" xfId="0" applyFont="1" applyBorder="1" applyAlignment="1">
      <alignment vertical="top" wrapText="1"/>
    </xf>
    <xf numFmtId="0" fontId="8" fillId="0" borderId="0" xfId="0" applyFont="1"/>
    <xf numFmtId="0" fontId="4" fillId="2" borderId="0" xfId="0" applyFont="1" applyFill="1" applyBorder="1" applyAlignment="1">
      <alignment vertical="top" wrapText="1"/>
    </xf>
    <xf numFmtId="4" fontId="4" fillId="2" borderId="0" xfId="0" applyNumberFormat="1" applyFont="1" applyFill="1" applyAlignment="1">
      <alignment horizontal="right" vertical="top" wrapText="1"/>
    </xf>
    <xf numFmtId="4" fontId="4" fillId="2" borderId="5" xfId="0" applyNumberFormat="1" applyFont="1" applyFill="1" applyBorder="1" applyAlignment="1">
      <alignment horizontal="right"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2" borderId="7" xfId="0" applyFont="1" applyFill="1" applyBorder="1" applyAlignment="1">
      <alignment horizontal="right" vertical="top" wrapText="1"/>
    </xf>
    <xf numFmtId="0" fontId="4" fillId="2" borderId="10" xfId="0" applyFont="1" applyFill="1" applyBorder="1" applyAlignment="1">
      <alignment horizontal="right" vertical="top" wrapText="1"/>
    </xf>
    <xf numFmtId="4" fontId="4" fillId="2" borderId="8" xfId="0" applyNumberFormat="1" applyFont="1" applyFill="1" applyBorder="1" applyAlignment="1">
      <alignment horizontal="right" vertical="top" wrapText="1"/>
    </xf>
    <xf numFmtId="4" fontId="4" fillId="2" borderId="9" xfId="0" applyNumberFormat="1" applyFont="1" applyFill="1" applyBorder="1" applyAlignment="1">
      <alignment horizontal="right" vertical="top" wrapText="1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0" borderId="4" xfId="0" applyFont="1" applyFill="1" applyBorder="1" applyAlignment="1">
      <alignment vertical="top" wrapText="1"/>
    </xf>
    <xf numFmtId="4" fontId="6" fillId="0" borderId="0" xfId="0" applyNumberFormat="1" applyFont="1"/>
    <xf numFmtId="4" fontId="1" fillId="0" borderId="0" xfId="0" applyNumberFormat="1" applyFont="1"/>
    <xf numFmtId="3" fontId="6" fillId="0" borderId="0" xfId="0" applyNumberFormat="1" applyFont="1"/>
    <xf numFmtId="0" fontId="6" fillId="0" borderId="11" xfId="0" applyFont="1" applyBorder="1" applyAlignment="1">
      <alignment horizontal="left"/>
    </xf>
    <xf numFmtId="3" fontId="1" fillId="0" borderId="0" xfId="0" applyNumberFormat="1" applyFont="1"/>
    <xf numFmtId="0" fontId="1" fillId="0" borderId="4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A33" sqref="A33"/>
    </sheetView>
  </sheetViews>
  <sheetFormatPr defaultRowHeight="15" x14ac:dyDescent="0.25"/>
  <cols>
    <col min="1" max="1" width="48.7109375" style="41" customWidth="1"/>
    <col min="2" max="2" width="15.5703125" style="41" customWidth="1"/>
    <col min="3" max="3" width="15.42578125" style="41" bestFit="1" customWidth="1"/>
    <col min="4" max="5" width="19.28515625" style="41" bestFit="1" customWidth="1"/>
    <col min="6" max="7" width="17.28515625" style="41" bestFit="1" customWidth="1"/>
    <col min="8" max="16384" width="9.140625" style="41"/>
  </cols>
  <sheetData>
    <row r="1" spans="1:7" ht="18.75" x14ac:dyDescent="0.3">
      <c r="A1" s="2" t="s">
        <v>1</v>
      </c>
      <c r="B1" s="2"/>
      <c r="C1" s="2"/>
    </row>
    <row r="2" spans="1:7" x14ac:dyDescent="0.25">
      <c r="A2" s="37" t="s">
        <v>54</v>
      </c>
    </row>
    <row r="3" spans="1:7" ht="15.75" thickBot="1" x14ac:dyDescent="0.3">
      <c r="A3" s="37" t="s">
        <v>55</v>
      </c>
    </row>
    <row r="4" spans="1:7" ht="15.75" x14ac:dyDescent="0.25">
      <c r="A4" s="3"/>
      <c r="B4" s="4">
        <v>2013</v>
      </c>
      <c r="C4" s="4">
        <v>2014</v>
      </c>
      <c r="D4" s="5">
        <v>2015</v>
      </c>
      <c r="E4" s="5">
        <v>2016</v>
      </c>
      <c r="F4" s="6">
        <v>2017</v>
      </c>
      <c r="G4" s="25">
        <v>2018</v>
      </c>
    </row>
    <row r="5" spans="1:7" ht="15.75" x14ac:dyDescent="0.25">
      <c r="A5" s="55" t="s">
        <v>56</v>
      </c>
      <c r="B5" s="24"/>
      <c r="C5" s="24"/>
      <c r="D5" s="25"/>
      <c r="E5" s="25"/>
      <c r="F5" s="26"/>
    </row>
    <row r="6" spans="1:7" ht="15.75" x14ac:dyDescent="0.25">
      <c r="A6" s="56"/>
      <c r="B6" s="24"/>
      <c r="C6" s="24"/>
      <c r="D6" s="25"/>
      <c r="E6" s="25"/>
      <c r="F6" s="26"/>
    </row>
    <row r="7" spans="1:7" ht="15.75" x14ac:dyDescent="0.25">
      <c r="A7" s="45" t="s">
        <v>57</v>
      </c>
      <c r="B7" s="24"/>
      <c r="C7" s="24"/>
      <c r="D7" s="25"/>
      <c r="E7" s="25"/>
      <c r="F7" s="26"/>
    </row>
    <row r="8" spans="1:7" ht="15.75" x14ac:dyDescent="0.25">
      <c r="A8" s="45" t="s">
        <v>58</v>
      </c>
      <c r="B8" s="20">
        <v>521263030</v>
      </c>
      <c r="C8" s="20">
        <v>573389330</v>
      </c>
      <c r="D8" s="9">
        <v>602058790</v>
      </c>
      <c r="E8" s="9">
        <v>632161720</v>
      </c>
      <c r="F8" s="10">
        <v>663769800</v>
      </c>
      <c r="G8" s="28">
        <v>696958290</v>
      </c>
    </row>
    <row r="9" spans="1:7" ht="15.75" x14ac:dyDescent="0.25">
      <c r="A9" s="45" t="s">
        <v>2</v>
      </c>
      <c r="B9" s="20">
        <v>212448120</v>
      </c>
      <c r="C9" s="20">
        <v>212448120</v>
      </c>
      <c r="D9" s="9">
        <v>212448120</v>
      </c>
      <c r="E9" s="9">
        <v>212448120</v>
      </c>
      <c r="F9" s="10">
        <v>212448120</v>
      </c>
      <c r="G9" s="28">
        <v>212448120</v>
      </c>
    </row>
    <row r="10" spans="1:7" x14ac:dyDescent="0.25">
      <c r="A10" s="57" t="s">
        <v>59</v>
      </c>
      <c r="B10" s="58">
        <f t="shared" ref="B10:F10" si="0">SUM(B11:B14)</f>
        <v>680719963</v>
      </c>
      <c r="C10" s="58">
        <f t="shared" si="0"/>
        <v>682199365</v>
      </c>
      <c r="D10" s="58">
        <f t="shared" si="0"/>
        <v>709530930</v>
      </c>
      <c r="E10" s="58">
        <f t="shared" si="0"/>
        <v>733466483</v>
      </c>
      <c r="F10" s="58">
        <f t="shared" si="0"/>
        <v>769999315</v>
      </c>
      <c r="G10" s="58">
        <f>SUM(G11:G14)</f>
        <v>795699029</v>
      </c>
    </row>
    <row r="11" spans="1:7" ht="15.75" x14ac:dyDescent="0.25">
      <c r="A11" s="7" t="s">
        <v>3</v>
      </c>
      <c r="B11" s="20">
        <v>307373550</v>
      </c>
      <c r="C11" s="20">
        <v>327373550</v>
      </c>
      <c r="D11" s="9">
        <v>347373550</v>
      </c>
      <c r="E11" s="9">
        <v>367373550</v>
      </c>
      <c r="F11" s="10">
        <v>432373550</v>
      </c>
      <c r="G11" s="28">
        <v>484373550</v>
      </c>
    </row>
    <row r="12" spans="1:7" ht="15.75" x14ac:dyDescent="0.25">
      <c r="A12" s="7" t="s">
        <v>4</v>
      </c>
      <c r="B12" s="20">
        <v>40000000</v>
      </c>
      <c r="C12" s="20">
        <v>18000000</v>
      </c>
      <c r="D12" s="9">
        <v>18000000</v>
      </c>
      <c r="E12" s="9">
        <v>18000000</v>
      </c>
      <c r="F12" s="10">
        <v>18000000</v>
      </c>
      <c r="G12" s="28">
        <v>18000000</v>
      </c>
    </row>
    <row r="13" spans="1:7" ht="15.75" x14ac:dyDescent="0.25">
      <c r="A13" s="7" t="s">
        <v>5</v>
      </c>
      <c r="B13" s="20">
        <v>249902774</v>
      </c>
      <c r="C13" s="20">
        <v>249902774</v>
      </c>
      <c r="D13" s="9">
        <v>249902774</v>
      </c>
      <c r="E13" s="9">
        <v>249902774</v>
      </c>
      <c r="F13" s="10">
        <v>249902774</v>
      </c>
      <c r="G13" s="28">
        <v>222268978</v>
      </c>
    </row>
    <row r="14" spans="1:7" ht="15.75" x14ac:dyDescent="0.25">
      <c r="A14" s="7" t="s">
        <v>6</v>
      </c>
      <c r="B14" s="20">
        <v>83443639</v>
      </c>
      <c r="C14" s="20">
        <v>86923041</v>
      </c>
      <c r="D14" s="9">
        <v>94254606</v>
      </c>
      <c r="E14" s="9">
        <v>98190159</v>
      </c>
      <c r="F14" s="10">
        <v>69722991</v>
      </c>
      <c r="G14" s="28">
        <v>71056501</v>
      </c>
    </row>
    <row r="15" spans="1:7" ht="15.75" x14ac:dyDescent="0.25">
      <c r="A15" s="11"/>
      <c r="B15" s="58">
        <f>B8+B9+B10</f>
        <v>1414431113</v>
      </c>
      <c r="C15" s="58">
        <f t="shared" ref="C15:G15" si="1">C8+C9+C10</f>
        <v>1468036815</v>
      </c>
      <c r="D15" s="12">
        <f t="shared" si="1"/>
        <v>1524037840</v>
      </c>
      <c r="E15" s="12">
        <f t="shared" si="1"/>
        <v>1578076323</v>
      </c>
      <c r="F15" s="12">
        <f t="shared" si="1"/>
        <v>1646217235</v>
      </c>
      <c r="G15" s="12">
        <f t="shared" si="1"/>
        <v>1705105439</v>
      </c>
    </row>
    <row r="16" spans="1:7" ht="15.75" x14ac:dyDescent="0.25">
      <c r="A16" s="11"/>
      <c r="B16" s="12"/>
      <c r="C16" s="12"/>
      <c r="D16" s="13"/>
      <c r="E16" s="13"/>
      <c r="F16" s="14"/>
    </row>
    <row r="17" spans="1:7" x14ac:dyDescent="0.25">
      <c r="A17" s="57" t="s">
        <v>60</v>
      </c>
      <c r="B17" s="58">
        <f t="shared" ref="B17:F17" si="2">SUM(B18:B20)</f>
        <v>163944392</v>
      </c>
      <c r="C17" s="58">
        <f t="shared" si="2"/>
        <v>179377295</v>
      </c>
      <c r="D17" s="58">
        <f t="shared" si="2"/>
        <v>200942441</v>
      </c>
      <c r="E17" s="58">
        <f t="shared" si="2"/>
        <v>204241171</v>
      </c>
      <c r="F17" s="58">
        <f t="shared" si="2"/>
        <v>207832285</v>
      </c>
      <c r="G17" s="58">
        <f>SUM(G18:G20)</f>
        <v>206111498</v>
      </c>
    </row>
    <row r="18" spans="1:7" ht="15.75" x14ac:dyDescent="0.25">
      <c r="A18" s="7" t="s">
        <v>7</v>
      </c>
      <c r="B18" s="20">
        <v>39012950</v>
      </c>
      <c r="C18" s="20">
        <v>44773978</v>
      </c>
      <c r="D18" s="9">
        <v>43657920</v>
      </c>
      <c r="E18" s="9">
        <v>53006173</v>
      </c>
      <c r="F18" s="10">
        <v>52071210</v>
      </c>
      <c r="G18" s="28">
        <v>49874540</v>
      </c>
    </row>
    <row r="19" spans="1:7" ht="15.75" x14ac:dyDescent="0.25">
      <c r="A19" s="7" t="s">
        <v>8</v>
      </c>
      <c r="B19" s="20">
        <v>46696918</v>
      </c>
      <c r="C19" s="20">
        <v>37096709</v>
      </c>
      <c r="D19" s="9">
        <v>38126085</v>
      </c>
      <c r="E19" s="9">
        <v>53762812</v>
      </c>
      <c r="F19" s="10">
        <v>70671571</v>
      </c>
      <c r="G19" s="28">
        <v>81789945</v>
      </c>
    </row>
    <row r="20" spans="1:7" ht="15.75" x14ac:dyDescent="0.25">
      <c r="A20" s="7" t="s">
        <v>9</v>
      </c>
      <c r="B20" s="20">
        <v>78234524</v>
      </c>
      <c r="C20" s="20">
        <v>97506608</v>
      </c>
      <c r="D20" s="9">
        <v>119158436</v>
      </c>
      <c r="E20" s="9">
        <v>97472186</v>
      </c>
      <c r="F20" s="10">
        <v>85089504</v>
      </c>
      <c r="G20" s="28">
        <v>74447013</v>
      </c>
    </row>
    <row r="21" spans="1:7" ht="15.75" x14ac:dyDescent="0.25">
      <c r="A21" s="57" t="s">
        <v>10</v>
      </c>
      <c r="B21" s="12">
        <v>16637445</v>
      </c>
      <c r="C21" s="12">
        <v>18698912</v>
      </c>
      <c r="D21" s="13">
        <v>16444091</v>
      </c>
      <c r="E21" s="13">
        <v>15914515</v>
      </c>
      <c r="F21" s="14">
        <v>18997422</v>
      </c>
      <c r="G21" s="27">
        <v>20050946</v>
      </c>
    </row>
    <row r="22" spans="1:7" ht="15.75" x14ac:dyDescent="0.25">
      <c r="A22" s="57"/>
      <c r="B22" s="12"/>
      <c r="C22" s="12"/>
      <c r="D22" s="13"/>
      <c r="E22" s="13"/>
      <c r="F22" s="14"/>
      <c r="G22" s="59"/>
    </row>
    <row r="23" spans="1:7" ht="15.75" x14ac:dyDescent="0.25">
      <c r="A23" s="57" t="s">
        <v>11</v>
      </c>
      <c r="B23" s="12">
        <f>SUM(B24:B27)</f>
        <v>387355785</v>
      </c>
      <c r="C23" s="12">
        <f t="shared" ref="C23:G23" si="3">SUM(C24:C27)</f>
        <v>392743613</v>
      </c>
      <c r="D23" s="12">
        <f t="shared" si="3"/>
        <v>403604242</v>
      </c>
      <c r="E23" s="12">
        <f t="shared" si="3"/>
        <v>412439450</v>
      </c>
      <c r="F23" s="12">
        <f t="shared" si="3"/>
        <v>411357717</v>
      </c>
      <c r="G23" s="12">
        <f t="shared" si="3"/>
        <v>414716812</v>
      </c>
    </row>
    <row r="24" spans="1:7" ht="31.5" x14ac:dyDescent="0.25">
      <c r="A24" s="7" t="s">
        <v>12</v>
      </c>
      <c r="B24" s="20">
        <v>36694237</v>
      </c>
      <c r="C24" s="20">
        <v>38640786</v>
      </c>
      <c r="D24" s="9">
        <v>52623052</v>
      </c>
      <c r="E24" s="9">
        <v>59415816</v>
      </c>
      <c r="F24" s="10">
        <v>60351820</v>
      </c>
      <c r="G24" s="28">
        <v>64127599</v>
      </c>
    </row>
    <row r="25" spans="1:7" ht="31.5" x14ac:dyDescent="0.25">
      <c r="A25" s="7" t="s">
        <v>13</v>
      </c>
      <c r="B25" s="20">
        <v>29081495</v>
      </c>
      <c r="C25" s="20">
        <v>31330587</v>
      </c>
      <c r="D25" s="9">
        <v>27393985</v>
      </c>
      <c r="E25" s="9">
        <v>29450903</v>
      </c>
      <c r="F25" s="10">
        <v>41933692</v>
      </c>
      <c r="G25" s="28">
        <v>48927374</v>
      </c>
    </row>
    <row r="26" spans="1:7" ht="15.75" x14ac:dyDescent="0.25">
      <c r="A26" s="7" t="s">
        <v>52</v>
      </c>
      <c r="B26" s="20"/>
      <c r="C26" s="20"/>
      <c r="D26" s="9"/>
      <c r="E26" s="9"/>
      <c r="F26" s="10"/>
    </row>
    <row r="27" spans="1:7" ht="15.75" x14ac:dyDescent="0.25">
      <c r="A27" s="7" t="s">
        <v>14</v>
      </c>
      <c r="B27" s="20">
        <v>321580053</v>
      </c>
      <c r="C27" s="20">
        <v>322772240</v>
      </c>
      <c r="D27" s="9">
        <v>323587205</v>
      </c>
      <c r="E27" s="9">
        <v>323572731</v>
      </c>
      <c r="F27" s="10">
        <v>309072205</v>
      </c>
      <c r="G27" s="28">
        <v>301661839</v>
      </c>
    </row>
    <row r="28" spans="1:7" ht="15.75" x14ac:dyDescent="0.25">
      <c r="A28" s="11"/>
      <c r="B28" s="60">
        <f t="shared" ref="B28:F28" si="4">B15+B17+B21+B23+1</f>
        <v>1982368736</v>
      </c>
      <c r="C28" s="60">
        <f t="shared" si="4"/>
        <v>2058856636</v>
      </c>
      <c r="D28" s="60">
        <f t="shared" si="4"/>
        <v>2145028615</v>
      </c>
      <c r="E28" s="60">
        <f t="shared" si="4"/>
        <v>2210671460</v>
      </c>
      <c r="F28" s="60">
        <f t="shared" si="4"/>
        <v>2284404660</v>
      </c>
      <c r="G28" s="60">
        <f>G15+G17+G21+G23+1</f>
        <v>2345984696</v>
      </c>
    </row>
    <row r="29" spans="1:7" ht="15.75" x14ac:dyDescent="0.25">
      <c r="A29" s="61" t="s">
        <v>61</v>
      </c>
      <c r="B29" s="33"/>
      <c r="C29" s="33"/>
      <c r="D29" s="34"/>
      <c r="E29" s="34"/>
      <c r="F29" s="35"/>
      <c r="G29" s="62"/>
    </row>
    <row r="30" spans="1:7" ht="15.75" x14ac:dyDescent="0.25">
      <c r="A30" s="63" t="s">
        <v>15</v>
      </c>
      <c r="B30" s="12">
        <v>113699863</v>
      </c>
      <c r="C30" s="60">
        <v>122327200</v>
      </c>
      <c r="D30" s="13">
        <v>122157394</v>
      </c>
      <c r="E30" s="13">
        <v>129368264</v>
      </c>
      <c r="F30" s="14">
        <v>133125838</v>
      </c>
      <c r="G30" s="27">
        <v>103671041</v>
      </c>
    </row>
    <row r="31" spans="1:7" ht="15.75" x14ac:dyDescent="0.25">
      <c r="A31" s="7" t="s">
        <v>16</v>
      </c>
      <c r="B31" s="8">
        <v>62497084</v>
      </c>
      <c r="C31" s="20">
        <v>61876749</v>
      </c>
      <c r="D31" s="9">
        <v>66969054</v>
      </c>
      <c r="E31" s="9">
        <v>61972576</v>
      </c>
      <c r="F31" s="10">
        <v>61876749</v>
      </c>
      <c r="G31" s="28">
        <v>63811561</v>
      </c>
    </row>
    <row r="32" spans="1:7" ht="15.75" x14ac:dyDescent="0.25">
      <c r="A32" s="7" t="s">
        <v>17</v>
      </c>
      <c r="B32" s="8">
        <v>50124768</v>
      </c>
      <c r="C32" s="20">
        <v>49500177</v>
      </c>
      <c r="D32" s="9">
        <v>30993088</v>
      </c>
      <c r="E32" s="9">
        <v>25707412</v>
      </c>
      <c r="F32" s="10">
        <v>22173414</v>
      </c>
      <c r="G32" s="28">
        <v>37557599</v>
      </c>
    </row>
    <row r="33" spans="1:7" ht="31.5" x14ac:dyDescent="0.25">
      <c r="A33" s="7" t="s">
        <v>18</v>
      </c>
      <c r="B33" s="8">
        <v>47474135</v>
      </c>
      <c r="C33" s="20">
        <v>47670279</v>
      </c>
      <c r="D33" s="9">
        <v>57691562</v>
      </c>
      <c r="E33" s="9">
        <v>66962867</v>
      </c>
      <c r="F33" s="10">
        <v>69215023</v>
      </c>
      <c r="G33" s="28">
        <v>68933768</v>
      </c>
    </row>
    <row r="34" spans="1:7" ht="15.75" x14ac:dyDescent="0.25">
      <c r="A34" s="7" t="s">
        <v>19</v>
      </c>
      <c r="B34" s="8">
        <v>84593078</v>
      </c>
      <c r="C34" s="20">
        <v>88929381</v>
      </c>
      <c r="D34" s="9">
        <v>108976752</v>
      </c>
      <c r="E34" s="9">
        <v>121696619</v>
      </c>
      <c r="F34" s="10">
        <v>140351091</v>
      </c>
      <c r="G34" s="28">
        <v>159190912</v>
      </c>
    </row>
    <row r="35" spans="1:7" ht="15.75" x14ac:dyDescent="0.25">
      <c r="A35" s="7" t="s">
        <v>20</v>
      </c>
      <c r="B35" s="8">
        <v>980268766</v>
      </c>
      <c r="C35" s="20">
        <v>965491452</v>
      </c>
      <c r="D35" s="9">
        <v>998214292</v>
      </c>
      <c r="E35" s="9">
        <v>1012238201</v>
      </c>
      <c r="F35" s="10">
        <v>1034142467</v>
      </c>
      <c r="G35" s="28">
        <v>1107409070</v>
      </c>
    </row>
    <row r="36" spans="1:7" ht="15.75" x14ac:dyDescent="0.25">
      <c r="A36" s="7" t="s">
        <v>21</v>
      </c>
      <c r="B36" s="8">
        <v>238868524</v>
      </c>
      <c r="C36" s="20">
        <v>287127530</v>
      </c>
      <c r="D36" s="9">
        <v>317389418</v>
      </c>
      <c r="E36" s="9">
        <v>344747366</v>
      </c>
      <c r="F36" s="10">
        <v>363858411</v>
      </c>
      <c r="G36" s="28">
        <v>381146560</v>
      </c>
    </row>
    <row r="37" spans="1:7" ht="15.75" x14ac:dyDescent="0.25">
      <c r="A37" s="7" t="s">
        <v>22</v>
      </c>
      <c r="B37" s="8">
        <v>1116873</v>
      </c>
      <c r="C37" s="20">
        <v>1249301</v>
      </c>
      <c r="D37" s="9">
        <v>1394855</v>
      </c>
      <c r="E37" s="9">
        <v>1115758</v>
      </c>
      <c r="F37" s="10">
        <v>974650</v>
      </c>
      <c r="G37" s="28">
        <v>1160146</v>
      </c>
    </row>
    <row r="38" spans="1:7" ht="15.75" x14ac:dyDescent="0.25">
      <c r="A38" s="7" t="s">
        <v>23</v>
      </c>
      <c r="B38" s="8">
        <v>403725645</v>
      </c>
      <c r="C38" s="20">
        <v>434684567</v>
      </c>
      <c r="D38" s="9">
        <v>441242200</v>
      </c>
      <c r="E38" s="9">
        <v>446862397</v>
      </c>
      <c r="F38" s="10">
        <v>458687017</v>
      </c>
      <c r="G38" s="28">
        <v>423104039</v>
      </c>
    </row>
    <row r="39" spans="1:7" ht="15.75" x14ac:dyDescent="0.25">
      <c r="A39" s="11"/>
      <c r="B39" s="60">
        <f t="shared" ref="B39:G39" si="5">SUM(B30:B38)</f>
        <v>1982368736</v>
      </c>
      <c r="C39" s="60">
        <f t="shared" si="5"/>
        <v>2058856636</v>
      </c>
      <c r="D39" s="12">
        <f t="shared" si="5"/>
        <v>2145028615</v>
      </c>
      <c r="E39" s="12">
        <f t="shared" si="5"/>
        <v>2210671460</v>
      </c>
      <c r="F39" s="12">
        <f t="shared" si="5"/>
        <v>2284404660</v>
      </c>
      <c r="G39" s="12">
        <f t="shared" si="5"/>
        <v>2345984696</v>
      </c>
    </row>
    <row r="40" spans="1:7" ht="15.75" x14ac:dyDescent="0.25">
      <c r="A40" s="12"/>
      <c r="B40" s="33">
        <f t="shared" ref="B40:G40" si="6">B28-B39</f>
        <v>0</v>
      </c>
      <c r="C40" s="33">
        <f t="shared" si="6"/>
        <v>0</v>
      </c>
      <c r="D40" s="33">
        <f t="shared" si="6"/>
        <v>0</v>
      </c>
      <c r="E40" s="33">
        <f t="shared" si="6"/>
        <v>0</v>
      </c>
      <c r="F40" s="33">
        <f t="shared" si="6"/>
        <v>0</v>
      </c>
      <c r="G40" s="33">
        <f t="shared" si="6"/>
        <v>0</v>
      </c>
    </row>
    <row r="41" spans="1:7" ht="16.5" thickBot="1" x14ac:dyDescent="0.3">
      <c r="A41" s="38" t="s">
        <v>62</v>
      </c>
      <c r="B41" s="16">
        <f t="shared" ref="B41:G41" si="7">B15/(B8/10)</f>
        <v>27.134690772142424</v>
      </c>
      <c r="C41" s="16">
        <f t="shared" si="7"/>
        <v>25.602792695845945</v>
      </c>
      <c r="D41" s="16">
        <f t="shared" si="7"/>
        <v>25.31377110198823</v>
      </c>
      <c r="E41" s="16">
        <f t="shared" si="7"/>
        <v>24.963174344058668</v>
      </c>
      <c r="F41" s="16">
        <f t="shared" si="7"/>
        <v>24.801026425125094</v>
      </c>
      <c r="G41" s="16">
        <f t="shared" si="7"/>
        <v>24.464956704941411</v>
      </c>
    </row>
    <row r="42" spans="1:7" ht="15.75" x14ac:dyDescent="0.25">
      <c r="A42" s="38" t="s">
        <v>63</v>
      </c>
      <c r="B42" s="8">
        <f>B8/10</f>
        <v>52126303</v>
      </c>
      <c r="C42" s="8">
        <f t="shared" ref="C42:G42" si="8">C8/10</f>
        <v>57338933</v>
      </c>
      <c r="D42" s="8">
        <f t="shared" si="8"/>
        <v>60205879</v>
      </c>
      <c r="E42" s="8">
        <f t="shared" si="8"/>
        <v>63216172</v>
      </c>
      <c r="F42" s="8">
        <f t="shared" si="8"/>
        <v>66376980</v>
      </c>
      <c r="G42" s="8">
        <f t="shared" si="8"/>
        <v>69695829</v>
      </c>
    </row>
    <row r="43" spans="1:7" ht="15.75" x14ac:dyDescent="0.25">
      <c r="A43" s="7"/>
      <c r="B43" s="8"/>
      <c r="C43" s="8"/>
      <c r="D43" s="17"/>
      <c r="E43" s="9"/>
      <c r="F43" s="10"/>
    </row>
    <row r="44" spans="1:7" ht="15.75" x14ac:dyDescent="0.25">
      <c r="A44" s="11"/>
      <c r="B44" s="12"/>
      <c r="C44" s="12"/>
      <c r="D44" s="13"/>
      <c r="E44" s="13"/>
      <c r="F44" s="14"/>
    </row>
    <row r="45" spans="1:7" ht="16.5" thickBot="1" x14ac:dyDescent="0.3">
      <c r="A45" s="15"/>
      <c r="B45" s="19"/>
      <c r="C45" s="19"/>
      <c r="D45" s="16"/>
      <c r="E45" s="16"/>
      <c r="F45" s="16"/>
    </row>
    <row r="46" spans="1:7" ht="15.75" x14ac:dyDescent="0.25">
      <c r="A46" s="7"/>
      <c r="B46" s="8"/>
      <c r="C46" s="8"/>
      <c r="D46" s="9"/>
      <c r="E46" s="9"/>
      <c r="F46" s="10"/>
    </row>
    <row r="47" spans="1:7" ht="15.75" x14ac:dyDescent="0.25">
      <c r="A47" s="7"/>
      <c r="B47" s="8"/>
      <c r="C47" s="8"/>
      <c r="D47" s="17"/>
      <c r="E47" s="9"/>
      <c r="F47" s="18"/>
    </row>
    <row r="48" spans="1:7" ht="15.75" x14ac:dyDescent="0.25">
      <c r="A48" s="7"/>
      <c r="B48" s="8"/>
      <c r="C48" s="8"/>
      <c r="D48" s="9"/>
      <c r="E48" s="9"/>
      <c r="F48" s="10"/>
    </row>
    <row r="49" spans="1:6" ht="15.75" x14ac:dyDescent="0.25">
      <c r="A49" s="11"/>
      <c r="B49" s="12"/>
      <c r="C49" s="12"/>
      <c r="D49" s="13"/>
      <c r="E49" s="13"/>
      <c r="F49" s="14"/>
    </row>
    <row r="50" spans="1:6" ht="16.5" thickBot="1" x14ac:dyDescent="0.3">
      <c r="A50" s="15"/>
      <c r="B50" s="19"/>
      <c r="C50" s="19"/>
      <c r="D50" s="16"/>
      <c r="E50" s="16"/>
      <c r="F50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3" workbookViewId="0">
      <pane xSplit="1" ySplit="4" topLeftCell="F25" activePane="bottomRight" state="frozen"/>
      <selection activeCell="A3" sqref="A3"/>
      <selection pane="topRight" activeCell="C3" sqref="C3"/>
      <selection pane="bottomLeft" activeCell="A8" sqref="A8"/>
      <selection pane="bottomRight" activeCell="A3" sqref="A1:XFD1048576"/>
    </sheetView>
  </sheetViews>
  <sheetFormatPr defaultRowHeight="15" x14ac:dyDescent="0.25"/>
  <cols>
    <col min="1" max="1" width="43.5703125" style="41" customWidth="1"/>
    <col min="2" max="3" width="15.140625" style="41" customWidth="1"/>
    <col min="4" max="6" width="18.5703125" style="41" bestFit="1" customWidth="1"/>
    <col min="7" max="7" width="15.28515625" style="41" bestFit="1" customWidth="1"/>
    <col min="8" max="16384" width="9.140625" style="41"/>
  </cols>
  <sheetData>
    <row r="1" spans="1:7" ht="18.75" x14ac:dyDescent="0.3">
      <c r="A1" s="2" t="s">
        <v>1</v>
      </c>
      <c r="B1" s="2"/>
      <c r="C1" s="2"/>
    </row>
    <row r="2" spans="1:7" x14ac:dyDescent="0.25">
      <c r="A2" s="41" t="s">
        <v>0</v>
      </c>
    </row>
    <row r="3" spans="1:7" ht="18.75" x14ac:dyDescent="0.3">
      <c r="A3" s="2" t="s">
        <v>1</v>
      </c>
    </row>
    <row r="4" spans="1:7" ht="18.75" x14ac:dyDescent="0.3">
      <c r="A4" s="36" t="s">
        <v>64</v>
      </c>
      <c r="B4" s="42"/>
      <c r="C4" s="42"/>
    </row>
    <row r="5" spans="1:7" ht="16.5" thickBot="1" x14ac:dyDescent="0.3">
      <c r="A5" s="37" t="s">
        <v>55</v>
      </c>
      <c r="B5" s="43"/>
      <c r="C5" s="43"/>
    </row>
    <row r="6" spans="1:7" ht="15.75" x14ac:dyDescent="0.25">
      <c r="A6" s="3"/>
      <c r="B6" s="4">
        <v>2013</v>
      </c>
      <c r="C6" s="4">
        <v>2014</v>
      </c>
      <c r="D6" s="5">
        <v>2015</v>
      </c>
      <c r="E6" s="5">
        <v>2016</v>
      </c>
      <c r="F6" s="6">
        <v>2017</v>
      </c>
      <c r="G6" s="37">
        <v>2018</v>
      </c>
    </row>
    <row r="7" spans="1:7" ht="15.75" x14ac:dyDescent="0.25">
      <c r="A7" s="44" t="s">
        <v>65</v>
      </c>
      <c r="B7" s="24"/>
      <c r="C7" s="24"/>
      <c r="D7" s="25"/>
      <c r="E7" s="25"/>
      <c r="F7" s="26"/>
      <c r="G7" s="37"/>
    </row>
    <row r="8" spans="1:7" ht="15.75" x14ac:dyDescent="0.25">
      <c r="A8" s="7" t="s">
        <v>24</v>
      </c>
      <c r="B8" s="20">
        <v>113518933</v>
      </c>
      <c r="C8" s="20">
        <v>115875796</v>
      </c>
      <c r="D8" s="21">
        <v>79616260</v>
      </c>
      <c r="E8" s="21">
        <v>78039473</v>
      </c>
      <c r="F8" s="22">
        <v>70296320</v>
      </c>
      <c r="G8" s="29">
        <v>88781048</v>
      </c>
    </row>
    <row r="9" spans="1:7" ht="15.75" x14ac:dyDescent="0.25">
      <c r="A9" s="7" t="s">
        <v>25</v>
      </c>
      <c r="B9" s="20">
        <v>3934447</v>
      </c>
      <c r="C9" s="20">
        <v>2727999</v>
      </c>
      <c r="D9" s="21">
        <v>1135379</v>
      </c>
      <c r="E9" s="21">
        <v>5096198</v>
      </c>
      <c r="F9" s="22">
        <v>8523717</v>
      </c>
      <c r="G9" s="29">
        <v>6478019</v>
      </c>
    </row>
    <row r="10" spans="1:7" ht="15.75" x14ac:dyDescent="0.25">
      <c r="A10" s="44" t="s">
        <v>26</v>
      </c>
      <c r="B10" s="23">
        <f>SUM(B11:B13)</f>
        <v>78668279</v>
      </c>
      <c r="C10" s="23">
        <f t="shared" ref="C10:G10" si="0">SUM(C11:C13)</f>
        <v>82793154</v>
      </c>
      <c r="D10" s="23">
        <f t="shared" si="0"/>
        <v>129570876</v>
      </c>
      <c r="E10" s="23">
        <f t="shared" si="0"/>
        <v>122665976</v>
      </c>
      <c r="F10" s="23">
        <f t="shared" si="0"/>
        <v>128911215</v>
      </c>
      <c r="G10" s="23">
        <f t="shared" si="0"/>
        <v>92244971</v>
      </c>
    </row>
    <row r="11" spans="1:7" ht="15.75" x14ac:dyDescent="0.25">
      <c r="A11" s="7" t="s">
        <v>27</v>
      </c>
      <c r="B11" s="20">
        <v>7682109</v>
      </c>
      <c r="C11" s="20">
        <v>8986476</v>
      </c>
      <c r="D11" s="21">
        <v>24349914</v>
      </c>
      <c r="E11" s="21">
        <v>18563739</v>
      </c>
      <c r="F11" s="22">
        <v>18262825</v>
      </c>
      <c r="G11" s="29">
        <v>13983882</v>
      </c>
    </row>
    <row r="12" spans="1:7" ht="15.75" x14ac:dyDescent="0.25">
      <c r="A12" s="7" t="s">
        <v>28</v>
      </c>
      <c r="B12" s="20">
        <v>19217858</v>
      </c>
      <c r="C12" s="20">
        <v>15109320</v>
      </c>
      <c r="D12" s="21">
        <v>19821571</v>
      </c>
      <c r="E12" s="21">
        <v>12611587</v>
      </c>
      <c r="F12" s="22">
        <v>44422146</v>
      </c>
      <c r="G12" s="29">
        <v>34798024</v>
      </c>
    </row>
    <row r="13" spans="1:7" ht="15.75" x14ac:dyDescent="0.25">
      <c r="A13" s="7" t="s">
        <v>29</v>
      </c>
      <c r="B13" s="20">
        <v>51768312</v>
      </c>
      <c r="C13" s="20">
        <v>58697358</v>
      </c>
      <c r="D13" s="21">
        <v>85399391</v>
      </c>
      <c r="E13" s="21">
        <v>91490650</v>
      </c>
      <c r="F13" s="22">
        <v>66226244</v>
      </c>
      <c r="G13" s="29">
        <v>43463065</v>
      </c>
    </row>
    <row r="14" spans="1:7" ht="15.75" x14ac:dyDescent="0.25">
      <c r="A14" s="11"/>
      <c r="B14" s="23">
        <f>B10+B8+B9</f>
        <v>196121659</v>
      </c>
      <c r="C14" s="23">
        <f t="shared" ref="C14:G14" si="1">C10+C8+C9</f>
        <v>201396949</v>
      </c>
      <c r="D14" s="23">
        <f t="shared" si="1"/>
        <v>210322515</v>
      </c>
      <c r="E14" s="23">
        <f t="shared" si="1"/>
        <v>205801647</v>
      </c>
      <c r="F14" s="23">
        <f t="shared" si="1"/>
        <v>207731252</v>
      </c>
      <c r="G14" s="23">
        <f t="shared" si="1"/>
        <v>187504038</v>
      </c>
    </row>
    <row r="15" spans="1:7" ht="15.75" x14ac:dyDescent="0.25">
      <c r="A15" s="11"/>
      <c r="B15" s="23"/>
      <c r="C15" s="23"/>
      <c r="D15" s="23"/>
      <c r="E15" s="23"/>
      <c r="F15" s="23"/>
    </row>
    <row r="16" spans="1:7" ht="15.75" x14ac:dyDescent="0.25">
      <c r="A16" s="44" t="s">
        <v>66</v>
      </c>
      <c r="B16" s="23">
        <f t="shared" ref="B16:G16" si="2">SUM(B17:B29)</f>
        <v>32273790</v>
      </c>
      <c r="C16" s="23">
        <f t="shared" si="2"/>
        <v>28864941</v>
      </c>
      <c r="D16" s="23">
        <f t="shared" si="2"/>
        <v>31982557</v>
      </c>
      <c r="E16" s="23">
        <f t="shared" si="2"/>
        <v>25557286</v>
      </c>
      <c r="F16" s="23">
        <f t="shared" si="2"/>
        <v>28774162</v>
      </c>
      <c r="G16" s="23">
        <f t="shared" si="2"/>
        <v>27393547</v>
      </c>
    </row>
    <row r="17" spans="1:7" ht="15.75" x14ac:dyDescent="0.25">
      <c r="A17" s="7" t="s">
        <v>30</v>
      </c>
      <c r="B17" s="20">
        <v>3993857</v>
      </c>
      <c r="C17" s="20">
        <v>2664708</v>
      </c>
      <c r="D17" s="21">
        <v>2640779</v>
      </c>
      <c r="E17" s="21">
        <v>2403444</v>
      </c>
      <c r="F17" s="22">
        <v>1438045</v>
      </c>
      <c r="G17" s="29">
        <v>950601</v>
      </c>
    </row>
    <row r="18" spans="1:7" ht="15.75" x14ac:dyDescent="0.25">
      <c r="A18" s="7" t="s">
        <v>31</v>
      </c>
      <c r="B18" s="20">
        <v>873150</v>
      </c>
      <c r="C18" s="20">
        <v>507409</v>
      </c>
      <c r="D18" s="21">
        <v>596714</v>
      </c>
      <c r="E18" s="21">
        <v>50459</v>
      </c>
      <c r="F18" s="22">
        <v>152733</v>
      </c>
      <c r="G18" s="29">
        <v>63023</v>
      </c>
    </row>
    <row r="19" spans="1:7" ht="15.75" x14ac:dyDescent="0.25">
      <c r="A19" s="7" t="s">
        <v>32</v>
      </c>
      <c r="B19" s="20"/>
      <c r="C19" s="20">
        <v>3397117</v>
      </c>
      <c r="D19" s="21">
        <v>6147377</v>
      </c>
      <c r="E19" s="21" t="s">
        <v>33</v>
      </c>
      <c r="F19" s="22" t="s">
        <v>33</v>
      </c>
    </row>
    <row r="20" spans="1:7" ht="15.75" x14ac:dyDescent="0.25">
      <c r="A20" s="7" t="s">
        <v>34</v>
      </c>
      <c r="B20" s="20"/>
      <c r="C20" s="20">
        <v>129626</v>
      </c>
      <c r="D20" s="21" t="s">
        <v>33</v>
      </c>
      <c r="E20" s="21" t="s">
        <v>33</v>
      </c>
      <c r="F20" s="22">
        <v>106000</v>
      </c>
      <c r="G20" s="22">
        <v>106000</v>
      </c>
    </row>
    <row r="21" spans="1:7" ht="15.75" x14ac:dyDescent="0.25">
      <c r="A21" s="7" t="s">
        <v>35</v>
      </c>
      <c r="B21" s="20">
        <v>87368</v>
      </c>
      <c r="C21" s="20">
        <v>4040</v>
      </c>
      <c r="D21" s="21">
        <v>208290</v>
      </c>
      <c r="E21" s="21">
        <v>788360</v>
      </c>
      <c r="F21" s="22">
        <v>123123</v>
      </c>
      <c r="G21" s="29">
        <v>311518</v>
      </c>
    </row>
    <row r="22" spans="1:7" ht="15.75" x14ac:dyDescent="0.25">
      <c r="A22" s="7" t="s">
        <v>36</v>
      </c>
      <c r="B22" s="20">
        <v>396000</v>
      </c>
      <c r="C22" s="20">
        <v>622000</v>
      </c>
      <c r="D22" s="21">
        <v>400000</v>
      </c>
      <c r="E22" s="21">
        <v>544000</v>
      </c>
      <c r="F22" s="22">
        <v>396000</v>
      </c>
      <c r="G22" s="29">
        <v>304000</v>
      </c>
    </row>
    <row r="23" spans="1:7" ht="15.75" x14ac:dyDescent="0.25">
      <c r="A23" s="7" t="s">
        <v>37</v>
      </c>
      <c r="B23" s="20">
        <v>75000</v>
      </c>
      <c r="C23" s="20">
        <v>150000</v>
      </c>
      <c r="D23" s="21">
        <v>187500</v>
      </c>
      <c r="E23" s="21">
        <v>156250</v>
      </c>
      <c r="F23" s="22">
        <v>85000</v>
      </c>
      <c r="G23" s="29">
        <v>100000</v>
      </c>
    </row>
    <row r="24" spans="1:7" ht="15.75" x14ac:dyDescent="0.25">
      <c r="A24" s="7" t="s">
        <v>38</v>
      </c>
      <c r="B24" s="20">
        <v>2423738</v>
      </c>
      <c r="C24" s="20">
        <v>568591</v>
      </c>
      <c r="D24" s="21">
        <v>836705</v>
      </c>
      <c r="E24" s="21">
        <v>632391</v>
      </c>
      <c r="F24" s="22">
        <v>340314</v>
      </c>
      <c r="G24" s="29">
        <v>194500</v>
      </c>
    </row>
    <row r="25" spans="1:7" ht="15.75" x14ac:dyDescent="0.25">
      <c r="A25" s="7" t="s">
        <v>39</v>
      </c>
      <c r="B25" s="20">
        <v>235500</v>
      </c>
      <c r="C25" s="20">
        <v>468450</v>
      </c>
      <c r="D25" s="21">
        <v>260850</v>
      </c>
      <c r="E25" s="21">
        <v>524900</v>
      </c>
      <c r="F25" s="22">
        <v>906600</v>
      </c>
      <c r="G25" s="29">
        <v>1300200</v>
      </c>
    </row>
    <row r="26" spans="1:7" ht="15.75" x14ac:dyDescent="0.25">
      <c r="A26" s="7" t="s">
        <v>40</v>
      </c>
      <c r="B26" s="20">
        <v>2614147</v>
      </c>
      <c r="C26" s="20">
        <v>1130702</v>
      </c>
      <c r="D26" s="21">
        <v>1314292</v>
      </c>
      <c r="E26" s="21">
        <v>1217226</v>
      </c>
      <c r="F26" s="22">
        <v>2087750</v>
      </c>
      <c r="G26" s="29">
        <v>1824027</v>
      </c>
    </row>
    <row r="27" spans="1:7" ht="15.75" x14ac:dyDescent="0.25">
      <c r="A27" s="7" t="s">
        <v>41</v>
      </c>
      <c r="B27" s="20">
        <v>15742726</v>
      </c>
      <c r="C27" s="20">
        <v>16033477</v>
      </c>
      <c r="D27" s="21">
        <v>16306195</v>
      </c>
      <c r="E27" s="21">
        <v>15672142</v>
      </c>
      <c r="F27" s="22">
        <v>19243482</v>
      </c>
      <c r="G27" s="29">
        <v>20761293</v>
      </c>
    </row>
    <row r="28" spans="1:7" ht="15.75" x14ac:dyDescent="0.25">
      <c r="A28" s="7" t="s">
        <v>81</v>
      </c>
      <c r="B28" s="20">
        <v>2284169</v>
      </c>
      <c r="C28" s="20">
        <v>382160</v>
      </c>
      <c r="D28" s="21"/>
      <c r="E28" s="21"/>
      <c r="F28" s="22"/>
      <c r="G28" s="29"/>
    </row>
    <row r="29" spans="1:7" ht="15.75" x14ac:dyDescent="0.25">
      <c r="A29" s="7" t="s">
        <v>42</v>
      </c>
      <c r="B29" s="20">
        <v>3548135</v>
      </c>
      <c r="C29" s="20">
        <v>2806661</v>
      </c>
      <c r="D29" s="21">
        <v>3083855</v>
      </c>
      <c r="E29" s="21">
        <v>3568114</v>
      </c>
      <c r="F29" s="22">
        <v>3895115</v>
      </c>
      <c r="G29" s="29">
        <v>1478385</v>
      </c>
    </row>
    <row r="30" spans="1:7" ht="15.75" x14ac:dyDescent="0.25">
      <c r="A30" s="38" t="s">
        <v>67</v>
      </c>
      <c r="B30" s="23">
        <f t="shared" ref="B30:G30" si="3">B14-B16</f>
        <v>163847869</v>
      </c>
      <c r="C30" s="23">
        <f t="shared" si="3"/>
        <v>172532008</v>
      </c>
      <c r="D30" s="23">
        <f t="shared" si="3"/>
        <v>178339958</v>
      </c>
      <c r="E30" s="23">
        <f t="shared" si="3"/>
        <v>180244361</v>
      </c>
      <c r="F30" s="23">
        <f t="shared" si="3"/>
        <v>178957090</v>
      </c>
      <c r="G30" s="23">
        <f t="shared" si="3"/>
        <v>160110491</v>
      </c>
    </row>
    <row r="31" spans="1:7" ht="15.75" x14ac:dyDescent="0.25">
      <c r="A31" s="45" t="s">
        <v>71</v>
      </c>
      <c r="B31" s="20">
        <f>SUM(B32:B33)</f>
        <v>62600000</v>
      </c>
      <c r="C31" s="20">
        <f t="shared" ref="C31:G31" si="4">SUM(C32:C33)</f>
        <v>66800000</v>
      </c>
      <c r="D31" s="20">
        <f t="shared" si="4"/>
        <v>65000000</v>
      </c>
      <c r="E31" s="20">
        <f t="shared" si="4"/>
        <v>66000000</v>
      </c>
      <c r="F31" s="20">
        <f t="shared" si="4"/>
        <v>47600000</v>
      </c>
      <c r="G31" s="20">
        <f t="shared" si="4"/>
        <v>40400000</v>
      </c>
    </row>
    <row r="32" spans="1:7" ht="15.75" x14ac:dyDescent="0.25">
      <c r="A32" s="41" t="s">
        <v>82</v>
      </c>
      <c r="B32" s="20">
        <v>60600000</v>
      </c>
      <c r="C32" s="20">
        <v>64800000</v>
      </c>
      <c r="D32" s="21">
        <v>63000000</v>
      </c>
      <c r="E32" s="21">
        <v>64000000</v>
      </c>
      <c r="F32" s="22">
        <v>45600000</v>
      </c>
      <c r="G32" s="29">
        <v>38400000</v>
      </c>
    </row>
    <row r="33" spans="1:7" ht="15.75" x14ac:dyDescent="0.25">
      <c r="A33" s="41" t="s">
        <v>83</v>
      </c>
      <c r="B33" s="20">
        <v>2000000</v>
      </c>
      <c r="C33" s="20">
        <v>2000000</v>
      </c>
      <c r="D33" s="21">
        <v>2000000</v>
      </c>
      <c r="E33" s="21">
        <v>2000000</v>
      </c>
      <c r="F33" s="22">
        <v>2000000</v>
      </c>
      <c r="G33" s="29">
        <v>2000000</v>
      </c>
    </row>
    <row r="34" spans="1:7" ht="15.75" x14ac:dyDescent="0.25">
      <c r="A34" s="38" t="s">
        <v>68</v>
      </c>
      <c r="B34" s="23">
        <f>B30-B31</f>
        <v>101247869</v>
      </c>
      <c r="C34" s="23">
        <f t="shared" ref="C34:G34" si="5">C30-C31</f>
        <v>105732008</v>
      </c>
      <c r="D34" s="23">
        <f t="shared" si="5"/>
        <v>113339958</v>
      </c>
      <c r="E34" s="23">
        <f t="shared" si="5"/>
        <v>114244361</v>
      </c>
      <c r="F34" s="23">
        <f t="shared" si="5"/>
        <v>131357090</v>
      </c>
      <c r="G34" s="23">
        <f t="shared" si="5"/>
        <v>119710491</v>
      </c>
    </row>
    <row r="35" spans="1:7" ht="15.75" x14ac:dyDescent="0.25">
      <c r="A35" s="40"/>
      <c r="B35" s="23"/>
      <c r="C35" s="23"/>
      <c r="D35" s="23"/>
      <c r="E35" s="23"/>
      <c r="F35" s="23"/>
    </row>
    <row r="36" spans="1:7" ht="16.5" thickBot="1" x14ac:dyDescent="0.3">
      <c r="A36" s="38" t="s">
        <v>69</v>
      </c>
      <c r="B36" s="16">
        <f>B34/('1'!B8/10)</f>
        <v>1.9423566064142319</v>
      </c>
      <c r="C36" s="16">
        <f>C34/('1'!C8/10)</f>
        <v>1.8439828310024535</v>
      </c>
      <c r="D36" s="16">
        <f>D34/('1'!D8/10)</f>
        <v>1.8825397101170136</v>
      </c>
      <c r="E36" s="16">
        <f>E34/('1'!E8/10)</f>
        <v>1.8072015021725769</v>
      </c>
      <c r="F36" s="16">
        <f>F34/('1'!F8/10)</f>
        <v>1.9789555053574297</v>
      </c>
      <c r="G36" s="16">
        <f>G34/('1'!G8/10)</f>
        <v>1.7176134170095028</v>
      </c>
    </row>
    <row r="37" spans="1:7" ht="15.75" x14ac:dyDescent="0.25">
      <c r="A37" s="39" t="s">
        <v>70</v>
      </c>
      <c r="B37" s="46">
        <v>12008304</v>
      </c>
      <c r="C37" s="46">
        <v>25217138</v>
      </c>
      <c r="D37" s="47">
        <v>60205879</v>
      </c>
      <c r="E37" s="47">
        <v>63216172</v>
      </c>
      <c r="F37" s="48">
        <v>66376980</v>
      </c>
      <c r="G37" s="48">
        <v>69695829</v>
      </c>
    </row>
    <row r="38" spans="1:7" ht="16.5" thickBot="1" x14ac:dyDescent="0.3">
      <c r="A38" s="49"/>
      <c r="B38" s="50"/>
      <c r="C38" s="50"/>
      <c r="D38" s="51"/>
      <c r="E38" s="51"/>
      <c r="F38" s="52"/>
    </row>
    <row r="39" spans="1:7" ht="15.75" x14ac:dyDescent="0.25">
      <c r="A39" s="7"/>
      <c r="B39" s="8"/>
      <c r="C39" s="8"/>
      <c r="D39" s="9"/>
      <c r="E39" s="9"/>
      <c r="F39" s="10"/>
    </row>
    <row r="40" spans="1:7" ht="15.75" x14ac:dyDescent="0.25">
      <c r="A40" s="11"/>
      <c r="B40" s="12"/>
      <c r="C40" s="12"/>
      <c r="D40" s="13"/>
      <c r="E40" s="13"/>
      <c r="F40" s="14"/>
    </row>
    <row r="41" spans="1:7" ht="15.75" x14ac:dyDescent="0.25">
      <c r="A41" s="7"/>
      <c r="B41" s="8"/>
      <c r="C41" s="8"/>
      <c r="D41" s="9"/>
      <c r="E41" s="9"/>
      <c r="F41" s="10"/>
    </row>
    <row r="42" spans="1:7" ht="15.75" x14ac:dyDescent="0.25">
      <c r="A42" s="7"/>
      <c r="B42" s="8"/>
      <c r="C42" s="8"/>
      <c r="D42" s="9"/>
      <c r="E42" s="9"/>
      <c r="F42" s="10"/>
    </row>
    <row r="43" spans="1:7" ht="15.75" x14ac:dyDescent="0.25">
      <c r="A43" s="11"/>
      <c r="B43" s="12"/>
      <c r="C43" s="12"/>
      <c r="D43" s="13"/>
      <c r="E43" s="13"/>
      <c r="F43" s="14"/>
    </row>
    <row r="44" spans="1:7" ht="16.5" thickBot="1" x14ac:dyDescent="0.3">
      <c r="A44" s="15"/>
      <c r="B44" s="19"/>
      <c r="C44" s="19"/>
      <c r="D44" s="16"/>
      <c r="E44" s="16"/>
      <c r="F44" s="16"/>
    </row>
    <row r="45" spans="1:7" ht="15.75" x14ac:dyDescent="0.25">
      <c r="A45" s="7"/>
      <c r="B45" s="8"/>
      <c r="C45" s="8"/>
      <c r="D45" s="17"/>
      <c r="E45" s="17"/>
      <c r="F45" s="10"/>
    </row>
    <row r="46" spans="1:7" ht="15.75" x14ac:dyDescent="0.25">
      <c r="A46" s="7"/>
      <c r="B46" s="8"/>
      <c r="C46" s="8"/>
      <c r="D46" s="9"/>
      <c r="E46" s="9"/>
      <c r="F46" s="10"/>
    </row>
    <row r="47" spans="1:7" ht="15.75" x14ac:dyDescent="0.25">
      <c r="A47" s="7"/>
      <c r="B47" s="8"/>
      <c r="C47" s="8"/>
      <c r="D47" s="9"/>
      <c r="E47" s="9"/>
      <c r="F47" s="10"/>
    </row>
    <row r="48" spans="1:7" ht="15.75" x14ac:dyDescent="0.25">
      <c r="A48" s="7"/>
      <c r="B48" s="8"/>
      <c r="C48" s="8"/>
      <c r="D48" s="17"/>
      <c r="E48" s="17"/>
      <c r="F48" s="10"/>
    </row>
    <row r="49" spans="1:6" ht="15.75" x14ac:dyDescent="0.25">
      <c r="A49" s="7"/>
      <c r="B49" s="8"/>
      <c r="C49" s="8"/>
      <c r="D49" s="9"/>
      <c r="E49" s="17"/>
      <c r="F49" s="18"/>
    </row>
    <row r="50" spans="1:6" ht="15.75" x14ac:dyDescent="0.25">
      <c r="A50" s="7"/>
      <c r="B50" s="8"/>
      <c r="C50" s="8"/>
      <c r="D50" s="9"/>
      <c r="E50" s="9"/>
      <c r="F50" s="18"/>
    </row>
    <row r="51" spans="1:6" ht="15.75" x14ac:dyDescent="0.25">
      <c r="A51" s="7"/>
      <c r="B51" s="8"/>
      <c r="C51" s="8"/>
      <c r="D51" s="9"/>
      <c r="E51" s="9"/>
      <c r="F51" s="10"/>
    </row>
    <row r="52" spans="1:6" ht="15.75" x14ac:dyDescent="0.25">
      <c r="A52" s="7"/>
      <c r="B52" s="8"/>
      <c r="C52" s="8"/>
      <c r="D52" s="17"/>
      <c r="E52" s="9"/>
      <c r="F52" s="18"/>
    </row>
    <row r="53" spans="1:6" ht="15.75" x14ac:dyDescent="0.25">
      <c r="A53" s="7"/>
      <c r="B53" s="8"/>
      <c r="C53" s="8"/>
      <c r="D53" s="9"/>
      <c r="E53" s="17"/>
      <c r="F53" s="18"/>
    </row>
    <row r="54" spans="1:6" ht="15.75" x14ac:dyDescent="0.25">
      <c r="A54" s="11"/>
      <c r="B54" s="12"/>
      <c r="C54" s="12"/>
      <c r="D54" s="13"/>
      <c r="E54" s="13"/>
      <c r="F54" s="14"/>
    </row>
    <row r="55" spans="1:6" ht="15.75" x14ac:dyDescent="0.25">
      <c r="A55" s="11"/>
      <c r="B55" s="12"/>
      <c r="C55" s="12"/>
      <c r="D55" s="13"/>
      <c r="E55" s="13"/>
      <c r="F55" s="14"/>
    </row>
    <row r="56" spans="1:6" ht="15.75" x14ac:dyDescent="0.25">
      <c r="A56" s="7"/>
      <c r="B56" s="8"/>
      <c r="C56" s="8"/>
      <c r="D56" s="9"/>
      <c r="E56" s="9"/>
      <c r="F56" s="10"/>
    </row>
    <row r="57" spans="1:6" ht="15.75" x14ac:dyDescent="0.25">
      <c r="A57" s="7"/>
      <c r="B57" s="8"/>
      <c r="C57" s="8"/>
      <c r="D57" s="9"/>
      <c r="E57" s="9"/>
      <c r="F57" s="10"/>
    </row>
    <row r="58" spans="1:6" ht="15.75" x14ac:dyDescent="0.25">
      <c r="A58" s="7"/>
      <c r="B58" s="8"/>
      <c r="C58" s="8"/>
      <c r="D58" s="9"/>
      <c r="E58" s="9"/>
      <c r="F58" s="10"/>
    </row>
    <row r="59" spans="1:6" ht="15.75" x14ac:dyDescent="0.25">
      <c r="A59" s="11"/>
      <c r="B59" s="12"/>
      <c r="C59" s="12"/>
      <c r="D59" s="17"/>
      <c r="E59" s="13"/>
      <c r="F59" s="14"/>
    </row>
    <row r="60" spans="1:6" ht="16.5" thickBot="1" x14ac:dyDescent="0.3">
      <c r="A60" s="7"/>
      <c r="B60" s="8"/>
      <c r="C60" s="8"/>
      <c r="D60" s="9"/>
      <c r="E60" s="9"/>
      <c r="F60" s="10"/>
    </row>
    <row r="61" spans="1:6" ht="16.5" thickBot="1" x14ac:dyDescent="0.3">
      <c r="A61" s="11"/>
      <c r="B61" s="12"/>
      <c r="C61" s="12"/>
      <c r="D61" s="34"/>
      <c r="E61" s="53"/>
      <c r="F61" s="54"/>
    </row>
    <row r="62" spans="1:6" ht="16.5" thickBot="1" x14ac:dyDescent="0.3">
      <c r="A62" s="15"/>
      <c r="B62" s="19"/>
      <c r="C62" s="19"/>
      <c r="D62" s="16"/>
      <c r="E62" s="16"/>
      <c r="F62" s="16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abSelected="1" topLeftCell="B1" workbookViewId="0">
      <pane xSplit="1" ySplit="4" topLeftCell="G13" activePane="bottomRight" state="frozen"/>
      <selection activeCell="B1" sqref="B1"/>
      <selection pane="topRight" activeCell="C1" sqref="C1"/>
      <selection pane="bottomLeft" activeCell="B8" sqref="B8"/>
      <selection pane="bottomRight" activeCell="I24" sqref="I24"/>
    </sheetView>
  </sheetViews>
  <sheetFormatPr defaultRowHeight="15" x14ac:dyDescent="0.25"/>
  <cols>
    <col min="1" max="1" width="8.140625" style="1" customWidth="1"/>
    <col min="2" max="2" width="47.7109375" style="1" customWidth="1"/>
    <col min="3" max="3" width="17.140625" style="1" bestFit="1" customWidth="1"/>
    <col min="4" max="4" width="18.140625" style="1" bestFit="1" customWidth="1"/>
    <col min="5" max="5" width="18.28515625" style="1" bestFit="1" customWidth="1"/>
    <col min="6" max="6" width="19.28515625" style="1" bestFit="1" customWidth="1"/>
    <col min="7" max="7" width="17.28515625" style="1" bestFit="1" customWidth="1"/>
    <col min="8" max="8" width="16.85546875" style="1" bestFit="1" customWidth="1"/>
    <col min="9" max="16384" width="9.140625" style="1"/>
  </cols>
  <sheetData>
    <row r="1" spans="2:8" ht="18.75" x14ac:dyDescent="0.3">
      <c r="B1" s="2" t="s">
        <v>1</v>
      </c>
      <c r="C1" s="2"/>
      <c r="D1" s="2"/>
    </row>
    <row r="2" spans="2:8" ht="15.75" x14ac:dyDescent="0.25">
      <c r="B2" s="36" t="s">
        <v>72</v>
      </c>
    </row>
    <row r="3" spans="2:8" ht="15.75" thickBot="1" x14ac:dyDescent="0.3">
      <c r="B3" s="37" t="s">
        <v>55</v>
      </c>
    </row>
    <row r="4" spans="2:8" ht="15.75" x14ac:dyDescent="0.25">
      <c r="B4" s="3"/>
      <c r="C4" s="4">
        <v>2013</v>
      </c>
      <c r="D4" s="4">
        <v>2014</v>
      </c>
      <c r="E4" s="5">
        <v>2015</v>
      </c>
      <c r="F4" s="5">
        <v>2016</v>
      </c>
      <c r="G4" s="6">
        <v>2017</v>
      </c>
      <c r="H4" s="30">
        <v>2018</v>
      </c>
    </row>
    <row r="5" spans="2:8" ht="15.75" x14ac:dyDescent="0.25">
      <c r="B5" s="38" t="s">
        <v>73</v>
      </c>
      <c r="C5" s="24"/>
      <c r="D5" s="24"/>
      <c r="E5" s="25"/>
      <c r="F5" s="25"/>
      <c r="G5" s="26"/>
    </row>
    <row r="6" spans="2:8" ht="15.75" x14ac:dyDescent="0.25">
      <c r="B6" s="7" t="s">
        <v>43</v>
      </c>
      <c r="C6" s="20">
        <v>835645757</v>
      </c>
      <c r="D6" s="20">
        <v>847106662</v>
      </c>
      <c r="E6" s="9">
        <v>908623616</v>
      </c>
      <c r="F6" s="9">
        <v>955606245</v>
      </c>
      <c r="G6" s="10">
        <v>995945167</v>
      </c>
      <c r="H6" s="31">
        <v>1009249230</v>
      </c>
    </row>
    <row r="7" spans="2:8" ht="15.75" x14ac:dyDescent="0.25">
      <c r="B7" s="7" t="s">
        <v>44</v>
      </c>
      <c r="C7" s="20">
        <v>-59910385</v>
      </c>
      <c r="D7" s="20">
        <v>-48259006</v>
      </c>
      <c r="E7" s="9">
        <v>-30261888</v>
      </c>
      <c r="F7" s="9">
        <v>-34531662</v>
      </c>
      <c r="G7" s="10">
        <v>-48617272</v>
      </c>
      <c r="H7" s="31">
        <v>-893982309</v>
      </c>
    </row>
    <row r="8" spans="2:8" ht="31.5" x14ac:dyDescent="0.25">
      <c r="B8" s="7" t="s">
        <v>45</v>
      </c>
      <c r="C8" s="20">
        <v>-709974043</v>
      </c>
      <c r="D8" s="20">
        <v>-719180069</v>
      </c>
      <c r="E8" s="9">
        <v>-756694128</v>
      </c>
      <c r="F8" s="9">
        <v>-818531467</v>
      </c>
      <c r="G8" s="10">
        <v>-832553445</v>
      </c>
      <c r="H8" s="31">
        <v>-26803149</v>
      </c>
    </row>
    <row r="9" spans="2:8" ht="15.75" x14ac:dyDescent="0.25">
      <c r="B9" s="11"/>
      <c r="C9" s="23">
        <f>SUM(C6:C8)</f>
        <v>65761329</v>
      </c>
      <c r="D9" s="23">
        <f t="shared" ref="D9:H9" si="0">SUM(D6:D8)</f>
        <v>79667587</v>
      </c>
      <c r="E9" s="23">
        <f t="shared" si="0"/>
        <v>121667600</v>
      </c>
      <c r="F9" s="23">
        <f t="shared" si="0"/>
        <v>102543116</v>
      </c>
      <c r="G9" s="23">
        <f t="shared" si="0"/>
        <v>114774450</v>
      </c>
      <c r="H9" s="23">
        <f t="shared" si="0"/>
        <v>88463772</v>
      </c>
    </row>
    <row r="10" spans="2:8" ht="15.75" x14ac:dyDescent="0.25">
      <c r="B10" s="38" t="s">
        <v>74</v>
      </c>
      <c r="C10" s="23"/>
      <c r="D10" s="23"/>
      <c r="E10" s="13"/>
      <c r="F10" s="13"/>
      <c r="G10" s="14"/>
      <c r="H10" s="31"/>
    </row>
    <row r="11" spans="2:8" ht="15.75" x14ac:dyDescent="0.25">
      <c r="B11" s="7" t="s">
        <v>46</v>
      </c>
      <c r="C11" s="20">
        <v>-49317245</v>
      </c>
      <c r="D11" s="20">
        <v>-36992398</v>
      </c>
      <c r="E11" s="9">
        <v>-32863829</v>
      </c>
      <c r="F11" s="9">
        <v>-21370439</v>
      </c>
      <c r="G11" s="10">
        <v>-31068102</v>
      </c>
      <c r="H11" s="31">
        <v>-12611410</v>
      </c>
    </row>
    <row r="12" spans="2:8" ht="15.75" x14ac:dyDescent="0.25">
      <c r="B12" s="7" t="s">
        <v>47</v>
      </c>
      <c r="C12" s="20"/>
      <c r="D12" s="20"/>
      <c r="E12" s="17" t="s">
        <v>33</v>
      </c>
      <c r="F12" s="17" t="s">
        <v>33</v>
      </c>
      <c r="G12" s="10">
        <v>3857940</v>
      </c>
      <c r="H12" s="31">
        <v>441700</v>
      </c>
    </row>
    <row r="13" spans="2:8" ht="15.75" x14ac:dyDescent="0.25">
      <c r="B13" s="7" t="s">
        <v>48</v>
      </c>
      <c r="C13" s="20">
        <v>13303470</v>
      </c>
      <c r="D13" s="20">
        <v>45498301</v>
      </c>
      <c r="E13" s="9">
        <v>22245538</v>
      </c>
      <c r="F13" s="9">
        <v>3054688</v>
      </c>
      <c r="G13" s="10">
        <v>14417333</v>
      </c>
      <c r="H13" s="31">
        <v>59114513</v>
      </c>
    </row>
    <row r="14" spans="2:8" ht="15.75" x14ac:dyDescent="0.25">
      <c r="B14" s="7" t="s">
        <v>53</v>
      </c>
      <c r="C14" s="20">
        <v>-1201068</v>
      </c>
      <c r="D14" s="20">
        <v>-51408270</v>
      </c>
      <c r="E14" s="9">
        <v>-22075732</v>
      </c>
      <c r="F14" s="9">
        <v>-1165558</v>
      </c>
      <c r="G14" s="10">
        <v>-8174907</v>
      </c>
      <c r="H14" s="31">
        <v>-5650716</v>
      </c>
    </row>
    <row r="15" spans="2:8" ht="15.75" x14ac:dyDescent="0.25">
      <c r="B15" s="7" t="s">
        <v>84</v>
      </c>
      <c r="C15" s="20">
        <v>32500000</v>
      </c>
      <c r="D15" s="20"/>
      <c r="E15" s="9"/>
      <c r="F15" s="9"/>
      <c r="G15" s="10"/>
      <c r="H15" s="31"/>
    </row>
    <row r="16" spans="2:8" ht="15.75" x14ac:dyDescent="0.25">
      <c r="B16" s="7" t="s">
        <v>49</v>
      </c>
      <c r="C16" s="20">
        <v>20500000</v>
      </c>
      <c r="D16" s="20"/>
      <c r="E16" s="17">
        <v>0</v>
      </c>
      <c r="F16" s="9">
        <v>-9100000</v>
      </c>
      <c r="G16" s="10">
        <v>-10000000</v>
      </c>
      <c r="H16" s="31">
        <v>-24000000</v>
      </c>
    </row>
    <row r="17" spans="2:8" ht="15.75" x14ac:dyDescent="0.25">
      <c r="B17" s="7" t="s">
        <v>50</v>
      </c>
      <c r="C17" s="20">
        <v>395755</v>
      </c>
      <c r="D17" s="20">
        <v>583769</v>
      </c>
      <c r="E17" s="9">
        <v>1088196</v>
      </c>
      <c r="F17" s="9">
        <v>267981</v>
      </c>
      <c r="G17" s="10">
        <v>1313729</v>
      </c>
      <c r="H17" s="31">
        <v>706235</v>
      </c>
    </row>
    <row r="18" spans="2:8" ht="15.75" x14ac:dyDescent="0.25">
      <c r="B18" s="11"/>
      <c r="C18" s="23">
        <f>SUM(C11:C17)</f>
        <v>16180912</v>
      </c>
      <c r="D18" s="23">
        <f t="shared" ref="D18:H18" si="1">SUM(D11:D17)</f>
        <v>-42318598</v>
      </c>
      <c r="E18" s="23">
        <f t="shared" si="1"/>
        <v>-31605827</v>
      </c>
      <c r="F18" s="23">
        <f t="shared" si="1"/>
        <v>-28313328</v>
      </c>
      <c r="G18" s="23">
        <f t="shared" si="1"/>
        <v>-29654007</v>
      </c>
      <c r="H18" s="23">
        <f t="shared" si="1"/>
        <v>18000322</v>
      </c>
    </row>
    <row r="19" spans="2:8" ht="15.75" x14ac:dyDescent="0.25">
      <c r="B19" s="38" t="s">
        <v>75</v>
      </c>
      <c r="C19" s="23"/>
      <c r="D19" s="23"/>
      <c r="E19" s="13"/>
      <c r="F19" s="13"/>
      <c r="G19" s="14"/>
      <c r="H19" s="31"/>
    </row>
    <row r="20" spans="2:8" ht="15.75" x14ac:dyDescent="0.25">
      <c r="B20" s="7" t="s">
        <v>51</v>
      </c>
      <c r="C20" s="20"/>
      <c r="D20" s="31">
        <v>-52126303</v>
      </c>
      <c r="E20" s="31">
        <v>-57338933</v>
      </c>
      <c r="F20" s="31">
        <v>-60205879</v>
      </c>
      <c r="G20" s="31">
        <v>-63216178</v>
      </c>
      <c r="H20" s="31">
        <v>-33188490</v>
      </c>
    </row>
    <row r="21" spans="2:8" ht="15.75" x14ac:dyDescent="0.25">
      <c r="B21" s="11"/>
      <c r="C21" s="23">
        <f>C20</f>
        <v>0</v>
      </c>
      <c r="D21" s="23">
        <f t="shared" ref="D21:H21" si="2">D20</f>
        <v>-52126303</v>
      </c>
      <c r="E21" s="23">
        <f t="shared" si="2"/>
        <v>-57338933</v>
      </c>
      <c r="F21" s="23">
        <f t="shared" si="2"/>
        <v>-60205879</v>
      </c>
      <c r="G21" s="23">
        <f t="shared" si="2"/>
        <v>-63216178</v>
      </c>
      <c r="H21" s="23">
        <f t="shared" si="2"/>
        <v>-33188490</v>
      </c>
    </row>
    <row r="22" spans="2:8" ht="15.75" x14ac:dyDescent="0.25">
      <c r="B22" s="11"/>
      <c r="C22" s="23"/>
      <c r="D22" s="23"/>
      <c r="E22" s="13"/>
      <c r="F22" s="13"/>
      <c r="G22" s="14"/>
      <c r="H22" s="31"/>
    </row>
    <row r="23" spans="2:8" ht="15.75" x14ac:dyDescent="0.25">
      <c r="B23" s="37" t="s">
        <v>76</v>
      </c>
      <c r="C23" s="23">
        <f>C21+C18+C9</f>
        <v>81942241</v>
      </c>
      <c r="D23" s="23">
        <f t="shared" ref="D23:H23" si="3">D21+D18+D9</f>
        <v>-14777314</v>
      </c>
      <c r="E23" s="23">
        <f t="shared" si="3"/>
        <v>32722840</v>
      </c>
      <c r="F23" s="23">
        <f t="shared" si="3"/>
        <v>14023909</v>
      </c>
      <c r="G23" s="23">
        <f t="shared" si="3"/>
        <v>21904265</v>
      </c>
      <c r="H23" s="23">
        <f t="shared" si="3"/>
        <v>73275604</v>
      </c>
    </row>
    <row r="24" spans="2:8" ht="15.75" x14ac:dyDescent="0.25">
      <c r="B24" s="39" t="s">
        <v>77</v>
      </c>
      <c r="C24" s="20">
        <v>1004326525</v>
      </c>
      <c r="D24" s="20">
        <v>980268766</v>
      </c>
      <c r="E24" s="9">
        <v>965491452</v>
      </c>
      <c r="F24" s="9">
        <v>998214292</v>
      </c>
      <c r="G24" s="10">
        <v>1012238201</v>
      </c>
      <c r="H24" s="31">
        <v>1034142466</v>
      </c>
    </row>
    <row r="25" spans="2:8" ht="15.75" x14ac:dyDescent="0.25">
      <c r="B25" s="38" t="s">
        <v>78</v>
      </c>
      <c r="C25" s="23">
        <f>C24+C23</f>
        <v>1086268766</v>
      </c>
      <c r="D25" s="23">
        <f t="shared" ref="D25:H25" si="4">D24+D23</f>
        <v>965491452</v>
      </c>
      <c r="E25" s="23">
        <f t="shared" si="4"/>
        <v>998214292</v>
      </c>
      <c r="F25" s="23">
        <f t="shared" si="4"/>
        <v>1012238201</v>
      </c>
      <c r="G25" s="23">
        <f t="shared" si="4"/>
        <v>1034142466</v>
      </c>
      <c r="H25" s="23">
        <f t="shared" si="4"/>
        <v>1107418070</v>
      </c>
    </row>
    <row r="26" spans="2:8" ht="15.75" x14ac:dyDescent="0.25">
      <c r="B26" s="40"/>
      <c r="C26" s="23"/>
      <c r="D26" s="23"/>
      <c r="E26" s="13"/>
      <c r="F26" s="13"/>
      <c r="G26" s="27"/>
      <c r="H26" s="31"/>
    </row>
    <row r="27" spans="2:8" ht="16.5" thickBot="1" x14ac:dyDescent="0.3">
      <c r="B27" s="38" t="s">
        <v>79</v>
      </c>
      <c r="C27" s="16">
        <f>C9/('1'!B8/10)</f>
        <v>1.2615766938238455</v>
      </c>
      <c r="D27" s="16">
        <f>D9/('1'!C8/10)</f>
        <v>1.3894152337993453</v>
      </c>
      <c r="E27" s="16">
        <f>E9/('1'!D8/10)</f>
        <v>2.0208591257342161</v>
      </c>
      <c r="F27" s="16">
        <f>F9/('1'!E8/10)</f>
        <v>1.6221025847626458</v>
      </c>
      <c r="G27" s="16">
        <f>G9/('1'!F8/10)</f>
        <v>1.7291303400666918</v>
      </c>
      <c r="H27" s="16">
        <f>H9/('1'!G8/10)</f>
        <v>1.269283589409633</v>
      </c>
    </row>
    <row r="28" spans="2:8" ht="15.75" x14ac:dyDescent="0.25">
      <c r="B28" s="38" t="s">
        <v>80</v>
      </c>
      <c r="C28" s="23">
        <v>12008304</v>
      </c>
      <c r="D28" s="23">
        <v>25217138</v>
      </c>
      <c r="E28" s="13">
        <v>60205879</v>
      </c>
      <c r="F28" s="13">
        <v>63216172</v>
      </c>
      <c r="G28" s="14">
        <v>66376980</v>
      </c>
      <c r="H28" s="32">
        <f>'1'!G8/10</f>
        <v>69695829</v>
      </c>
    </row>
    <row r="29" spans="2:8" ht="15.75" x14ac:dyDescent="0.25">
      <c r="B29" s="7"/>
      <c r="C29" s="20"/>
      <c r="D29" s="20"/>
      <c r="E29" s="9"/>
      <c r="F29" s="9"/>
      <c r="G29" s="10"/>
    </row>
    <row r="30" spans="2:8" ht="15.75" x14ac:dyDescent="0.25">
      <c r="B30" s="11"/>
      <c r="C30" s="12"/>
      <c r="D30" s="12"/>
      <c r="E30" s="13"/>
      <c r="F30" s="13"/>
      <c r="G30" s="14"/>
    </row>
    <row r="31" spans="2:8" ht="15.75" x14ac:dyDescent="0.25">
      <c r="B31" s="11"/>
      <c r="C31" s="12"/>
      <c r="D31" s="12"/>
      <c r="E31" s="13"/>
      <c r="F31" s="13"/>
      <c r="G31" s="14"/>
    </row>
    <row r="32" spans="2:8" ht="15.75" x14ac:dyDescent="0.25">
      <c r="B32" s="7"/>
      <c r="C32" s="8"/>
      <c r="D32" s="8"/>
      <c r="E32" s="9"/>
      <c r="F32" s="9"/>
      <c r="G32" s="10"/>
    </row>
    <row r="33" spans="2:7" ht="15.75" x14ac:dyDescent="0.25">
      <c r="B33" s="11"/>
      <c r="C33" s="12"/>
      <c r="D33" s="12"/>
      <c r="E33" s="13"/>
      <c r="F33" s="13"/>
      <c r="G33" s="14"/>
    </row>
    <row r="34" spans="2:7" ht="16.5" thickBot="1" x14ac:dyDescent="0.3">
      <c r="B34" s="15"/>
      <c r="C34" s="19"/>
      <c r="D34" s="19"/>
      <c r="E34" s="16"/>
      <c r="F34" s="16"/>
      <c r="G3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2020-04-12T05:59:56Z</dcterms:modified>
</cp:coreProperties>
</file>