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annery\A\"/>
    </mc:Choice>
  </mc:AlternateContent>
  <bookViews>
    <workbookView xWindow="0" yWindow="0" windowWidth="10260" windowHeight="7320" activeTab="2"/>
  </bookViews>
  <sheets>
    <sheet name="1" sheetId="1" r:id="rId1"/>
    <sheet name="2" sheetId="2" r:id="rId2"/>
    <sheet name="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2" l="1"/>
  <c r="C23" i="3"/>
  <c r="B23" i="3"/>
  <c r="C22" i="3"/>
  <c r="B22" i="3"/>
  <c r="C9" i="3"/>
  <c r="C18" i="3" s="1"/>
  <c r="C20" i="3" s="1"/>
  <c r="B9" i="3"/>
  <c r="C13" i="3"/>
  <c r="B13" i="3"/>
  <c r="B18" i="3" s="1"/>
  <c r="B20" i="3" s="1"/>
  <c r="C27" i="2"/>
  <c r="B27" i="2"/>
  <c r="B26" i="2"/>
  <c r="C26" i="2"/>
  <c r="B24" i="2"/>
  <c r="C10" i="2"/>
  <c r="B10" i="2"/>
  <c r="C8" i="2"/>
  <c r="B8" i="2"/>
  <c r="C39" i="1"/>
  <c r="B39" i="1"/>
  <c r="C30" i="1"/>
  <c r="C38" i="1" s="1"/>
  <c r="B30" i="1"/>
  <c r="B38" i="1" s="1"/>
  <c r="C22" i="1"/>
  <c r="C28" i="1" s="1"/>
  <c r="C36" i="1" s="1"/>
  <c r="B22" i="1"/>
  <c r="B28" i="1" s="1"/>
  <c r="B36" i="1" s="1"/>
  <c r="C10" i="1"/>
  <c r="B10" i="1"/>
  <c r="C6" i="1"/>
  <c r="C16" i="1" s="1"/>
  <c r="B6" i="1"/>
  <c r="B16" i="1" l="1"/>
  <c r="B12" i="2"/>
  <c r="B16" i="2" s="1"/>
  <c r="B18" i="2" s="1"/>
  <c r="C12" i="2"/>
  <c r="C16" i="2" s="1"/>
  <c r="C18" i="2" s="1"/>
</calcChain>
</file>

<file path=xl/sharedStrings.xml><?xml version="1.0" encoding="utf-8"?>
<sst xmlns="http://schemas.openxmlformats.org/spreadsheetml/2006/main" count="66" uniqueCount="63">
  <si>
    <t>ASSETS</t>
  </si>
  <si>
    <t>NON CURRENT ASSETS</t>
  </si>
  <si>
    <t>Property, plant and equipment</t>
  </si>
  <si>
    <t>Capital work in progress</t>
  </si>
  <si>
    <t>CURRENT ASSETS</t>
  </si>
  <si>
    <t>Inventories</t>
  </si>
  <si>
    <t>Account receivables</t>
  </si>
  <si>
    <t>Advances, deposits and prepayments</t>
  </si>
  <si>
    <t>Cash &amp; Cash-equivalents</t>
  </si>
  <si>
    <t>Liabilities and Capital</t>
  </si>
  <si>
    <t>Liabilities</t>
  </si>
  <si>
    <t>Non Current Liabilities</t>
  </si>
  <si>
    <t>Current Liabilities</t>
  </si>
  <si>
    <t>Shareholders’ Equity</t>
  </si>
  <si>
    <t>Share capital</t>
  </si>
  <si>
    <t>Net assets value per share</t>
  </si>
  <si>
    <t>Shares to calculate NAVPS</t>
  </si>
  <si>
    <t>Net Revenues</t>
  </si>
  <si>
    <t>Cost of goods sold</t>
  </si>
  <si>
    <t>Freight &amp; forwarding</t>
  </si>
  <si>
    <t>Gross Profit</t>
  </si>
  <si>
    <t>Operating Income/(Expenses)</t>
  </si>
  <si>
    <t>Administrative expenses</t>
  </si>
  <si>
    <t>Operating Profit</t>
  </si>
  <si>
    <t>Non-Operating Income/(Expenses)</t>
  </si>
  <si>
    <t>Financial Expenses</t>
  </si>
  <si>
    <t>Non operating income</t>
  </si>
  <si>
    <t>Profit Before contribution to WPPF</t>
  </si>
  <si>
    <t>Contribution to WPPF</t>
  </si>
  <si>
    <t>Profit Before Taxation</t>
  </si>
  <si>
    <t>Provision for Taxation</t>
  </si>
  <si>
    <t>Current tax</t>
  </si>
  <si>
    <t>Deferred tax</t>
  </si>
  <si>
    <t>Net Profit</t>
  </si>
  <si>
    <t>Earnings per share (par value Taka 10)</t>
  </si>
  <si>
    <t>Shares to Calculate EPS</t>
  </si>
  <si>
    <t>Net Cash Flows - Operating Activities</t>
  </si>
  <si>
    <t>Cash paid to suppliers, employees and others</t>
  </si>
  <si>
    <t>Net Cash Flows - Investment Activities</t>
  </si>
  <si>
    <t>Acquisition of property,plant and equipment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</si>
  <si>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</si>
  <si>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</si>
  <si>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</si>
  <si>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</si>
  <si>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</si>
  <si>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</si>
  <si>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Samata Leather Complex Ltd</t>
  </si>
  <si>
    <t>Statement of Financial Position</t>
  </si>
  <si>
    <t>As at year end</t>
  </si>
  <si>
    <t xml:space="preserve">Account Payable </t>
  </si>
  <si>
    <t>Liabilities for Expense</t>
  </si>
  <si>
    <t>Provision for Tax</t>
  </si>
  <si>
    <t>Advanced Received</t>
  </si>
  <si>
    <t>Capital Reserve</t>
  </si>
  <si>
    <t>Revaluation Reserve</t>
  </si>
  <si>
    <t>Retained Earning</t>
  </si>
  <si>
    <t>Income Statement</t>
  </si>
  <si>
    <t>Samata Leather Complex Limited</t>
  </si>
  <si>
    <t>Cash Flow Statement</t>
  </si>
  <si>
    <t>Receipts from customer &amp; other</t>
  </si>
  <si>
    <t>Advance deposit &amp; pre-payments</t>
  </si>
  <si>
    <t>Disposal of Fixed Assets</t>
  </si>
  <si>
    <t>Received from BSCIC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</si>
</sst>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horizontal="left"/>
    </xf>
    <xf numFmtId="0" fontId="3" fillId="0" borderId="0" xfId="0" applyFont="1"/>
    <xf numFmtId="0" fontId="0" fillId="0" borderId="0" xfId="0" applyFont="1"/>
    <xf numFmtId="0" fontId="2" fillId="0" borderId="0" xfId="0" applyFont="1"/>
    <xf numFmtId="0" fontId="4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2" fillId="0" borderId="1" xfId="0" applyFont="1" applyBorder="1"/>
    <xf numFmtId="0" fontId="2" fillId="0" borderId="2" xfId="0" applyFont="1" applyBorder="1"/>
    <xf numFmtId="0" fontId="0" fillId="0" borderId="0" xfId="0" applyFont="1" applyAlignment="1">
      <alignment horizontal="center"/>
    </xf>
    <xf numFmtId="164" fontId="0" fillId="0" borderId="0" xfId="1" applyNumberFormat="1" applyFont="1"/>
    <xf numFmtId="164" fontId="2" fillId="0" borderId="0" xfId="0" applyNumberFormat="1" applyFont="1"/>
    <xf numFmtId="164" fontId="2" fillId="0" borderId="0" xfId="1" applyNumberFormat="1" applyFont="1"/>
    <xf numFmtId="164" fontId="0" fillId="0" borderId="1" xfId="1" applyNumberFormat="1" applyFont="1" applyBorder="1"/>
    <xf numFmtId="164" fontId="2" fillId="0" borderId="0" xfId="1" applyNumberFormat="1" applyFont="1" applyFill="1"/>
    <xf numFmtId="164" fontId="0" fillId="0" borderId="0" xfId="1" applyNumberFormat="1" applyFont="1" applyFill="1"/>
    <xf numFmtId="164" fontId="2" fillId="0" borderId="3" xfId="1" applyNumberFormat="1" applyFont="1" applyBorder="1"/>
    <xf numFmtId="164" fontId="2" fillId="0" borderId="0" xfId="1" applyNumberFormat="1" applyFont="1" applyBorder="1"/>
    <xf numFmtId="164" fontId="0" fillId="0" borderId="0" xfId="1" applyNumberFormat="1" applyFont="1" applyBorder="1"/>
    <xf numFmtId="164" fontId="2" fillId="0" borderId="2" xfId="1" applyNumberFormat="1" applyFont="1" applyBorder="1"/>
    <xf numFmtId="0" fontId="2" fillId="0" borderId="0" xfId="0" applyFont="1" applyBorder="1"/>
    <xf numFmtId="3" fontId="2" fillId="0" borderId="0" xfId="0" applyNumberFormat="1" applyFont="1" applyBorder="1"/>
    <xf numFmtId="2" fontId="2" fillId="0" borderId="0" xfId="0" applyNumberFormat="1" applyFont="1" applyAlignment="1">
      <alignment horizontal="center"/>
    </xf>
    <xf numFmtId="0" fontId="0" fillId="0" borderId="0" xfId="0" applyFont="1" applyFill="1" applyBorder="1"/>
    <xf numFmtId="2" fontId="2" fillId="0" borderId="0" xfId="0" applyNumberFormat="1" applyFont="1"/>
    <xf numFmtId="43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>
      <pane xSplit="1" ySplit="4" topLeftCell="B11" activePane="bottomRight" state="frozen"/>
      <selection pane="topRight" activeCell="B1" sqref="B1"/>
      <selection pane="bottomLeft" activeCell="A5" sqref="A5"/>
      <selection pane="bottomRight" activeCell="B13" sqref="B13"/>
    </sheetView>
  </sheetViews>
  <sheetFormatPr defaultRowHeight="15" x14ac:dyDescent="0.25"/>
  <cols>
    <col min="1" max="1" width="36" bestFit="1" customWidth="1"/>
    <col min="2" max="3" width="15.28515625" bestFit="1" customWidth="1"/>
  </cols>
  <sheetData>
    <row r="1" spans="1:3" x14ac:dyDescent="0.25">
      <c r="A1" s="4" t="s">
        <v>46</v>
      </c>
    </row>
    <row r="2" spans="1:3" x14ac:dyDescent="0.25">
      <c r="A2" s="4" t="s">
        <v>47</v>
      </c>
    </row>
    <row r="3" spans="1:3" x14ac:dyDescent="0.25">
      <c r="A3" s="4" t="s">
        <v>48</v>
      </c>
    </row>
    <row r="4" spans="1:3" x14ac:dyDescent="0.25">
      <c r="A4" s="4"/>
      <c r="B4" s="4">
        <v>2017</v>
      </c>
      <c r="C4" s="4">
        <v>2018</v>
      </c>
    </row>
    <row r="5" spans="1:3" x14ac:dyDescent="0.25">
      <c r="A5" s="1" t="s">
        <v>0</v>
      </c>
    </row>
    <row r="6" spans="1:3" x14ac:dyDescent="0.25">
      <c r="A6" s="2" t="s">
        <v>1</v>
      </c>
      <c r="B6" s="11">
        <f>SUM(B7:B8)</f>
        <v>115258779</v>
      </c>
      <c r="C6" s="11">
        <f>SUM(C7:C8)</f>
        <v>134048560</v>
      </c>
    </row>
    <row r="7" spans="1:3" x14ac:dyDescent="0.25">
      <c r="A7" t="s">
        <v>2</v>
      </c>
      <c r="B7" s="10">
        <v>82946842</v>
      </c>
      <c r="C7" s="10">
        <v>82439194</v>
      </c>
    </row>
    <row r="8" spans="1:3" x14ac:dyDescent="0.25">
      <c r="A8" t="s">
        <v>3</v>
      </c>
      <c r="B8" s="10">
        <v>32311937</v>
      </c>
      <c r="C8" s="10">
        <v>51609366</v>
      </c>
    </row>
    <row r="10" spans="1:3" x14ac:dyDescent="0.25">
      <c r="A10" s="2" t="s">
        <v>4</v>
      </c>
      <c r="B10" s="11">
        <f>SUM(B11:B14)</f>
        <v>81488030</v>
      </c>
      <c r="C10" s="11">
        <f>SUM(C11:C14)</f>
        <v>68503522</v>
      </c>
    </row>
    <row r="11" spans="1:3" x14ac:dyDescent="0.25">
      <c r="A11" s="3" t="s">
        <v>5</v>
      </c>
      <c r="B11" s="10">
        <v>21999376</v>
      </c>
      <c r="C11" s="10">
        <v>14897546</v>
      </c>
    </row>
    <row r="12" spans="1:3" x14ac:dyDescent="0.25">
      <c r="A12" s="3" t="s">
        <v>6</v>
      </c>
      <c r="B12" s="10">
        <v>23875496</v>
      </c>
      <c r="C12" s="10">
        <v>21832491</v>
      </c>
    </row>
    <row r="13" spans="1:3" x14ac:dyDescent="0.25">
      <c r="A13" s="3" t="s">
        <v>7</v>
      </c>
      <c r="B13" s="10">
        <v>34160231</v>
      </c>
      <c r="C13" s="10">
        <v>30925925</v>
      </c>
    </row>
    <row r="14" spans="1:3" x14ac:dyDescent="0.25">
      <c r="A14" s="3" t="s">
        <v>8</v>
      </c>
      <c r="B14" s="10">
        <v>1452927</v>
      </c>
      <c r="C14" s="10">
        <v>847560</v>
      </c>
    </row>
    <row r="15" spans="1:3" x14ac:dyDescent="0.25">
      <c r="A15" s="3"/>
      <c r="B15" s="10"/>
      <c r="C15" s="10"/>
    </row>
    <row r="16" spans="1:3" x14ac:dyDescent="0.25">
      <c r="B16" s="11">
        <f>B6+B10</f>
        <v>196746809</v>
      </c>
      <c r="C16" s="11">
        <f>C6+C10</f>
        <v>202552082</v>
      </c>
    </row>
    <row r="17" spans="1:3" ht="15.75" x14ac:dyDescent="0.25">
      <c r="A17" s="5" t="s">
        <v>9</v>
      </c>
    </row>
    <row r="18" spans="1:3" ht="15.75" x14ac:dyDescent="0.25">
      <c r="A18" s="6" t="s">
        <v>10</v>
      </c>
    </row>
    <row r="19" spans="1:3" x14ac:dyDescent="0.25">
      <c r="A19" s="2" t="s">
        <v>11</v>
      </c>
      <c r="B19">
        <v>0</v>
      </c>
      <c r="C19">
        <v>0</v>
      </c>
    </row>
    <row r="22" spans="1:3" x14ac:dyDescent="0.25">
      <c r="A22" s="2" t="s">
        <v>12</v>
      </c>
      <c r="B22" s="11">
        <f>SUM(B23:B26)</f>
        <v>46161737</v>
      </c>
      <c r="C22" s="11">
        <f>SUM(C23:C26)</f>
        <v>53268233</v>
      </c>
    </row>
    <row r="23" spans="1:3" x14ac:dyDescent="0.25">
      <c r="A23" s="3" t="s">
        <v>49</v>
      </c>
      <c r="B23" s="10">
        <v>10239773</v>
      </c>
      <c r="C23" s="10">
        <v>16878300</v>
      </c>
    </row>
    <row r="24" spans="1:3" x14ac:dyDescent="0.25">
      <c r="A24" s="3" t="s">
        <v>50</v>
      </c>
      <c r="B24" s="10">
        <v>5545362</v>
      </c>
      <c r="C24" s="10">
        <v>5630608</v>
      </c>
    </row>
    <row r="25" spans="1:3" x14ac:dyDescent="0.25">
      <c r="A25" s="3" t="s">
        <v>51</v>
      </c>
      <c r="B25" s="10">
        <v>7915450</v>
      </c>
      <c r="C25" s="10">
        <v>8298173</v>
      </c>
    </row>
    <row r="26" spans="1:3" x14ac:dyDescent="0.25">
      <c r="A26" s="3" t="s">
        <v>52</v>
      </c>
      <c r="B26" s="10">
        <v>22461152</v>
      </c>
      <c r="C26" s="10">
        <v>22461152</v>
      </c>
    </row>
    <row r="27" spans="1:3" x14ac:dyDescent="0.25">
      <c r="A27" s="3"/>
      <c r="B27" s="10"/>
      <c r="C27" s="10"/>
    </row>
    <row r="28" spans="1:3" x14ac:dyDescent="0.25">
      <c r="A28" s="3"/>
      <c r="B28" s="12">
        <f>B19+B22</f>
        <v>46161737</v>
      </c>
      <c r="C28" s="12">
        <f>C19+C22</f>
        <v>53268233</v>
      </c>
    </row>
    <row r="29" spans="1:3" x14ac:dyDescent="0.25">
      <c r="A29" s="3"/>
    </row>
    <row r="30" spans="1:3" x14ac:dyDescent="0.25">
      <c r="A30" s="2" t="s">
        <v>13</v>
      </c>
      <c r="B30" s="11">
        <f>SUM(B31:B34)</f>
        <v>150585072</v>
      </c>
      <c r="C30" s="11">
        <f>SUM(C31:C34)</f>
        <v>149283850</v>
      </c>
    </row>
    <row r="31" spans="1:3" x14ac:dyDescent="0.25">
      <c r="A31" t="s">
        <v>14</v>
      </c>
      <c r="B31" s="10">
        <v>103200000</v>
      </c>
      <c r="C31" s="10">
        <v>103200000</v>
      </c>
    </row>
    <row r="32" spans="1:3" x14ac:dyDescent="0.25">
      <c r="A32" t="s">
        <v>53</v>
      </c>
      <c r="B32" s="10">
        <v>93118273</v>
      </c>
      <c r="C32" s="10">
        <v>93118273</v>
      </c>
    </row>
    <row r="33" spans="1:3" x14ac:dyDescent="0.25">
      <c r="A33" t="s">
        <v>54</v>
      </c>
      <c r="B33" s="10">
        <v>25609383</v>
      </c>
      <c r="C33" s="10">
        <v>24081389</v>
      </c>
    </row>
    <row r="34" spans="1:3" x14ac:dyDescent="0.25">
      <c r="A34" t="s">
        <v>55</v>
      </c>
      <c r="B34" s="10">
        <v>-71342584</v>
      </c>
      <c r="C34" s="10">
        <v>-71115812</v>
      </c>
    </row>
    <row r="36" spans="1:3" x14ac:dyDescent="0.25">
      <c r="A36" s="4"/>
      <c r="B36" s="11">
        <f>B28+B30</f>
        <v>196746809</v>
      </c>
      <c r="C36" s="11">
        <f>C28+C30-1</f>
        <v>202552082</v>
      </c>
    </row>
    <row r="37" spans="1:3" x14ac:dyDescent="0.25">
      <c r="A37" s="4"/>
    </row>
    <row r="38" spans="1:3" x14ac:dyDescent="0.25">
      <c r="A38" s="7" t="s">
        <v>15</v>
      </c>
      <c r="B38" s="25">
        <f>B30/(B31/10)</f>
        <v>14.591576744186046</v>
      </c>
      <c r="C38" s="25">
        <f>C30/(C31/10)</f>
        <v>14.465489341085272</v>
      </c>
    </row>
    <row r="39" spans="1:3" x14ac:dyDescent="0.25">
      <c r="A39" s="7" t="s">
        <v>16</v>
      </c>
      <c r="B39" s="11">
        <f>B31/10</f>
        <v>10320000</v>
      </c>
      <c r="C39" s="11">
        <f>C31/10</f>
        <v>10320000</v>
      </c>
    </row>
    <row r="40" spans="1:3" x14ac:dyDescent="0.25">
      <c r="A40" s="4"/>
    </row>
    <row r="42" spans="1:3" x14ac:dyDescent="0.25">
      <c r="A42" s="7"/>
    </row>
    <row r="43" spans="1:3" x14ac:dyDescent="0.25">
      <c r="A43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pane xSplit="1" ySplit="4" topLeftCell="B14" activePane="bottomRight" state="frozen"/>
      <selection pane="topRight" activeCell="B1" sqref="B1"/>
      <selection pane="bottomLeft" activeCell="A5" sqref="A5"/>
      <selection pane="bottomRight" activeCell="H23" sqref="H23"/>
    </sheetView>
  </sheetViews>
  <sheetFormatPr defaultRowHeight="15" x14ac:dyDescent="0.25"/>
  <cols>
    <col min="1" max="1" width="34.85546875" bestFit="1" customWidth="1"/>
    <col min="2" max="3" width="14.28515625" bestFit="1" customWidth="1"/>
  </cols>
  <sheetData>
    <row r="1" spans="1:3" x14ac:dyDescent="0.25">
      <c r="A1" s="4" t="s">
        <v>46</v>
      </c>
    </row>
    <row r="2" spans="1:3" x14ac:dyDescent="0.25">
      <c r="A2" s="4" t="s">
        <v>56</v>
      </c>
    </row>
    <row r="3" spans="1:3" x14ac:dyDescent="0.25">
      <c r="A3" s="4" t="s">
        <v>48</v>
      </c>
    </row>
    <row r="4" spans="1:3" x14ac:dyDescent="0.25">
      <c r="B4" s="4">
        <v>2017</v>
      </c>
      <c r="C4" s="4">
        <v>2018</v>
      </c>
    </row>
    <row r="5" spans="1:3" x14ac:dyDescent="0.25">
      <c r="A5" s="7" t="s">
        <v>17</v>
      </c>
      <c r="B5" s="10">
        <v>50386705</v>
      </c>
      <c r="C5" s="10">
        <v>63588768</v>
      </c>
    </row>
    <row r="6" spans="1:3" x14ac:dyDescent="0.25">
      <c r="A6" t="s">
        <v>18</v>
      </c>
      <c r="B6" s="10">
        <v>45312764</v>
      </c>
      <c r="C6" s="10">
        <v>56972661</v>
      </c>
    </row>
    <row r="7" spans="1:3" x14ac:dyDescent="0.25">
      <c r="A7" s="3" t="s">
        <v>19</v>
      </c>
      <c r="B7" s="13"/>
      <c r="C7" s="13"/>
    </row>
    <row r="8" spans="1:3" x14ac:dyDescent="0.25">
      <c r="A8" s="7" t="s">
        <v>20</v>
      </c>
      <c r="B8" s="12">
        <f>B5-B6-B7</f>
        <v>5073941</v>
      </c>
      <c r="C8" s="12">
        <f t="shared" ref="C8" si="0">C5-C6-C7</f>
        <v>6616107</v>
      </c>
    </row>
    <row r="9" spans="1:3" x14ac:dyDescent="0.25">
      <c r="B9" s="12"/>
      <c r="C9" s="12"/>
    </row>
    <row r="10" spans="1:3" x14ac:dyDescent="0.25">
      <c r="A10" s="7" t="s">
        <v>21</v>
      </c>
      <c r="B10" s="14">
        <f>SUM(B11:B11)</f>
        <v>6733295</v>
      </c>
      <c r="C10" s="14">
        <f>SUM(C11:C11)</f>
        <v>6163361</v>
      </c>
    </row>
    <row r="11" spans="1:3" x14ac:dyDescent="0.25">
      <c r="A11" s="3" t="s">
        <v>22</v>
      </c>
      <c r="B11" s="15">
        <v>6733295</v>
      </c>
      <c r="C11" s="15">
        <v>6163361</v>
      </c>
    </row>
    <row r="12" spans="1:3" x14ac:dyDescent="0.25">
      <c r="A12" s="7" t="s">
        <v>23</v>
      </c>
      <c r="B12" s="16">
        <f>B8-B10</f>
        <v>-1659354</v>
      </c>
      <c r="C12" s="16">
        <f>C8-C10</f>
        <v>452746</v>
      </c>
    </row>
    <row r="13" spans="1:3" x14ac:dyDescent="0.25">
      <c r="A13" s="8" t="s">
        <v>24</v>
      </c>
      <c r="B13" s="17"/>
      <c r="C13" s="17"/>
    </row>
    <row r="14" spans="1:3" x14ac:dyDescent="0.25">
      <c r="A14" s="3" t="s">
        <v>25</v>
      </c>
      <c r="B14" s="18">
        <v>20856</v>
      </c>
      <c r="C14" s="18">
        <v>30659</v>
      </c>
    </row>
    <row r="15" spans="1:3" x14ac:dyDescent="0.25">
      <c r="A15" s="3" t="s">
        <v>26</v>
      </c>
      <c r="B15" s="18">
        <v>58374</v>
      </c>
      <c r="C15" s="18">
        <v>198343</v>
      </c>
    </row>
    <row r="16" spans="1:3" x14ac:dyDescent="0.25">
      <c r="A16" s="7" t="s">
        <v>27</v>
      </c>
      <c r="B16" s="16">
        <f>B12-B14+B15</f>
        <v>-1621836</v>
      </c>
      <c r="C16" s="16">
        <f t="shared" ref="C16" si="1">C12-C14+C15</f>
        <v>620430</v>
      </c>
    </row>
    <row r="17" spans="1:3" x14ac:dyDescent="0.25">
      <c r="A17" s="3" t="s">
        <v>28</v>
      </c>
      <c r="B17" s="18"/>
      <c r="C17" s="18">
        <v>10936</v>
      </c>
    </row>
    <row r="18" spans="1:3" x14ac:dyDescent="0.25">
      <c r="A18" s="7" t="s">
        <v>29</v>
      </c>
      <c r="B18" s="17">
        <f>B16-B17</f>
        <v>-1621836</v>
      </c>
      <c r="C18" s="17">
        <f t="shared" ref="C18" si="2">C16-C17</f>
        <v>609494</v>
      </c>
    </row>
    <row r="19" spans="1:3" x14ac:dyDescent="0.25">
      <c r="A19" s="4"/>
      <c r="B19" s="17"/>
      <c r="C19" s="17"/>
    </row>
    <row r="20" spans="1:3" x14ac:dyDescent="0.25">
      <c r="A20" s="2" t="s">
        <v>30</v>
      </c>
      <c r="B20" s="17">
        <v>-151160</v>
      </c>
      <c r="C20" s="17">
        <v>-382723</v>
      </c>
    </row>
    <row r="21" spans="1:3" x14ac:dyDescent="0.25">
      <c r="A21" s="3" t="s">
        <v>31</v>
      </c>
      <c r="B21" s="18"/>
      <c r="C21" s="18"/>
    </row>
    <row r="22" spans="1:3" x14ac:dyDescent="0.25">
      <c r="A22" s="3" t="s">
        <v>32</v>
      </c>
      <c r="B22" s="18"/>
      <c r="C22" s="18"/>
    </row>
    <row r="23" spans="1:3" x14ac:dyDescent="0.25">
      <c r="A23" s="9"/>
      <c r="B23" s="18"/>
      <c r="C23" s="18"/>
    </row>
    <row r="24" spans="1:3" x14ac:dyDescent="0.25">
      <c r="A24" s="7" t="s">
        <v>33</v>
      </c>
      <c r="B24" s="19">
        <f>B18+B20</f>
        <v>-1772996</v>
      </c>
      <c r="C24" s="19">
        <f>C18+C20+1</f>
        <v>226772</v>
      </c>
    </row>
    <row r="25" spans="1:3" x14ac:dyDescent="0.25">
      <c r="A25" s="4"/>
      <c r="B25" s="20"/>
      <c r="C25" s="21"/>
    </row>
    <row r="26" spans="1:3" x14ac:dyDescent="0.25">
      <c r="A26" s="7" t="s">
        <v>34</v>
      </c>
      <c r="B26" s="22">
        <f>B24/('1'!B31/10)</f>
        <v>-0.17180193798449611</v>
      </c>
      <c r="C26" s="22">
        <f>C24/('1'!C31/10)</f>
        <v>2.1974031007751939E-2</v>
      </c>
    </row>
    <row r="27" spans="1:3" x14ac:dyDescent="0.25">
      <c r="A27" s="8" t="s">
        <v>35</v>
      </c>
      <c r="B27" s="12">
        <f>'1'!B31/10</f>
        <v>10320000</v>
      </c>
      <c r="C27" s="12">
        <f>'1'!C31/10</f>
        <v>10320000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workbookViewId="0">
      <pane xSplit="1" ySplit="4" topLeftCell="B17" activePane="bottomRight" state="frozen"/>
      <selection pane="topRight" activeCell="B1" sqref="B1"/>
      <selection pane="bottomLeft" activeCell="A5" sqref="A5"/>
      <selection pane="bottomRight" activeCell="G32" sqref="G32"/>
    </sheetView>
  </sheetViews>
  <sheetFormatPr defaultRowHeight="15" x14ac:dyDescent="0.25"/>
  <cols>
    <col min="1" max="1" width="43" bestFit="1" customWidth="1"/>
    <col min="2" max="3" width="15" bestFit="1" customWidth="1"/>
  </cols>
  <sheetData>
    <row r="1" spans="1:3" x14ac:dyDescent="0.25">
      <c r="A1" s="4" t="s">
        <v>57</v>
      </c>
    </row>
    <row r="2" spans="1:3" x14ac:dyDescent="0.25">
      <c r="A2" s="4" t="s">
        <v>58</v>
      </c>
    </row>
    <row r="3" spans="1:3" x14ac:dyDescent="0.25">
      <c r="A3" s="4" t="s">
        <v>48</v>
      </c>
    </row>
    <row r="4" spans="1:3" x14ac:dyDescent="0.25">
      <c r="B4" s="4">
        <v>2017</v>
      </c>
      <c r="C4" s="4">
        <v>2018</v>
      </c>
    </row>
    <row r="5" spans="1:3" x14ac:dyDescent="0.25">
      <c r="A5" s="7" t="s">
        <v>36</v>
      </c>
    </row>
    <row r="6" spans="1:3" x14ac:dyDescent="0.25">
      <c r="A6" s="23" t="s">
        <v>59</v>
      </c>
      <c r="B6" s="10">
        <v>51048151</v>
      </c>
      <c r="C6" s="10">
        <v>65830116</v>
      </c>
    </row>
    <row r="7" spans="1:3" x14ac:dyDescent="0.25">
      <c r="A7" s="3" t="s">
        <v>37</v>
      </c>
      <c r="B7" s="10">
        <v>-31625927</v>
      </c>
      <c r="C7" s="10">
        <v>-45330900</v>
      </c>
    </row>
    <row r="8" spans="1:3" x14ac:dyDescent="0.25">
      <c r="A8" s="23" t="s">
        <v>60</v>
      </c>
      <c r="B8" s="10">
        <v>-1639860</v>
      </c>
      <c r="C8" s="10">
        <v>3234306</v>
      </c>
    </row>
    <row r="9" spans="1:3" x14ac:dyDescent="0.25">
      <c r="A9" s="3"/>
      <c r="B9" s="12">
        <f>SUM(B6:B8)</f>
        <v>17782364</v>
      </c>
      <c r="C9" s="12">
        <f>SUM(C6:C8)</f>
        <v>23733522</v>
      </c>
    </row>
    <row r="10" spans="1:3" x14ac:dyDescent="0.25">
      <c r="A10" s="7" t="s">
        <v>38</v>
      </c>
      <c r="B10" s="10"/>
      <c r="C10" s="10"/>
    </row>
    <row r="11" spans="1:3" x14ac:dyDescent="0.25">
      <c r="A11" t="s">
        <v>39</v>
      </c>
      <c r="B11" s="10">
        <v>-27608828</v>
      </c>
      <c r="C11" s="10">
        <v>-24338889</v>
      </c>
    </row>
    <row r="12" spans="1:3" x14ac:dyDescent="0.25">
      <c r="A12" s="3" t="s">
        <v>61</v>
      </c>
      <c r="B12" s="10"/>
      <c r="C12" s="10"/>
    </row>
    <row r="13" spans="1:3" x14ac:dyDescent="0.25">
      <c r="A13" s="3"/>
      <c r="B13" s="12">
        <f>SUM(B11:B12)</f>
        <v>-27608828</v>
      </c>
      <c r="C13" s="12">
        <f>SUM(C11:C12)</f>
        <v>-24338889</v>
      </c>
    </row>
    <row r="14" spans="1:3" x14ac:dyDescent="0.25">
      <c r="A14" s="7" t="s">
        <v>40</v>
      </c>
      <c r="B14" s="10"/>
      <c r="C14" s="10"/>
    </row>
    <row r="15" spans="1:3" x14ac:dyDescent="0.25">
      <c r="A15" s="3" t="s">
        <v>62</v>
      </c>
      <c r="B15" s="10">
        <v>8984461</v>
      </c>
      <c r="C15" s="10">
        <v>0</v>
      </c>
    </row>
    <row r="16" spans="1:3" x14ac:dyDescent="0.25">
      <c r="A16" s="3"/>
      <c r="B16" s="12">
        <v>8984461</v>
      </c>
      <c r="C16" s="12">
        <v>0</v>
      </c>
    </row>
    <row r="17" spans="1:3" x14ac:dyDescent="0.25">
      <c r="A17" s="3"/>
      <c r="B17" s="10"/>
      <c r="C17" s="10"/>
    </row>
    <row r="18" spans="1:3" x14ac:dyDescent="0.25">
      <c r="A18" s="4" t="s">
        <v>41</v>
      </c>
      <c r="B18" s="10">
        <f>B9+B13+B16</f>
        <v>-842003</v>
      </c>
      <c r="C18" s="10">
        <f>C9+C13+C16</f>
        <v>-605367</v>
      </c>
    </row>
    <row r="19" spans="1:3" x14ac:dyDescent="0.25">
      <c r="A19" s="8" t="s">
        <v>42</v>
      </c>
      <c r="B19" s="10">
        <v>2294930</v>
      </c>
      <c r="C19" s="10">
        <v>1452927</v>
      </c>
    </row>
    <row r="20" spans="1:3" x14ac:dyDescent="0.25">
      <c r="A20" s="7" t="s">
        <v>43</v>
      </c>
      <c r="B20" s="12">
        <f>SUM(B18:B19)</f>
        <v>1452927</v>
      </c>
      <c r="C20" s="12">
        <f>SUM(C18:C19)</f>
        <v>847560</v>
      </c>
    </row>
    <row r="22" spans="1:3" x14ac:dyDescent="0.25">
      <c r="A22" s="7" t="s">
        <v>44</v>
      </c>
      <c r="B22" s="24">
        <f>B9/('1'!B31/10)</f>
        <v>1.7230972868217054</v>
      </c>
      <c r="C22" s="24">
        <f>C9/('1'!C31/10)</f>
        <v>2.2997598837209301</v>
      </c>
    </row>
    <row r="23" spans="1:3" x14ac:dyDescent="0.25">
      <c r="A23" s="7" t="s">
        <v>45</v>
      </c>
      <c r="B23" s="12">
        <f>'1'!B31/10</f>
        <v>10320000</v>
      </c>
      <c r="C23" s="12">
        <f>'1'!C31/10</f>
        <v>10320000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Anik</cp:lastModifiedBy>
  <dcterms:created xsi:type="dcterms:W3CDTF">2019-08-18T05:51:39Z</dcterms:created>
  <dcterms:modified xsi:type="dcterms:W3CDTF">2020-04-12T16:05:54Z</dcterms:modified>
</cp:coreProperties>
</file>