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B48" i="1"/>
  <c r="B23" i="2" l="1"/>
  <c r="C23" i="2"/>
  <c r="B15" i="2"/>
  <c r="C15" i="2"/>
  <c r="B16" i="3"/>
  <c r="B9" i="3"/>
  <c r="C24" i="3"/>
  <c r="D24" i="3"/>
  <c r="E24" i="3"/>
  <c r="C16" i="3"/>
  <c r="D16" i="3"/>
  <c r="E16" i="3"/>
  <c r="C9" i="3"/>
  <c r="D9" i="3"/>
  <c r="E9" i="3"/>
  <c r="E29" i="3" s="1"/>
  <c r="F16" i="3"/>
  <c r="F9" i="3"/>
  <c r="F29" i="3" s="1"/>
  <c r="E23" i="2"/>
  <c r="F23" i="2"/>
  <c r="D23" i="2"/>
  <c r="E7" i="2"/>
  <c r="F7" i="2"/>
  <c r="F9" i="2"/>
  <c r="E9" i="2"/>
  <c r="D9" i="2"/>
  <c r="D7" i="2"/>
  <c r="D25" i="3" l="1"/>
  <c r="D27" i="3" s="1"/>
  <c r="C25" i="3"/>
  <c r="C27" i="3" s="1"/>
  <c r="E25" i="3"/>
  <c r="E27" i="3" s="1"/>
  <c r="D12" i="2"/>
  <c r="D15" i="2" s="1"/>
  <c r="D17" i="2" s="1"/>
  <c r="D21" i="2" s="1"/>
  <c r="E12" i="2"/>
  <c r="F12" i="2"/>
  <c r="F15" i="2" l="1"/>
  <c r="F17" i="2" s="1"/>
  <c r="F21" i="2" s="1"/>
  <c r="E15" i="2"/>
  <c r="E17" i="2" s="1"/>
  <c r="E21" i="2" s="1"/>
  <c r="F24" i="3" l="1"/>
  <c r="F25" i="3" s="1"/>
  <c r="F30" i="1"/>
  <c r="F24" i="1"/>
  <c r="F38" i="1"/>
  <c r="F13" i="1"/>
  <c r="F6" i="1"/>
  <c r="D6" i="1"/>
  <c r="E6" i="1"/>
  <c r="D13" i="1"/>
  <c r="E13" i="1"/>
  <c r="F42" i="1" l="1"/>
  <c r="F47" i="1" s="1"/>
  <c r="F27" i="3"/>
  <c r="F36" i="1"/>
  <c r="F20" i="1"/>
  <c r="B30" i="1"/>
  <c r="B24" i="1"/>
  <c r="B38" i="1"/>
  <c r="B13" i="1"/>
  <c r="B6" i="1"/>
  <c r="B24" i="3"/>
  <c r="B25" i="3" s="1"/>
  <c r="B27" i="3" s="1"/>
  <c r="B7" i="2"/>
  <c r="C7" i="2"/>
  <c r="C30" i="1"/>
  <c r="D30" i="1"/>
  <c r="E30" i="1"/>
  <c r="C24" i="1"/>
  <c r="D24" i="1"/>
  <c r="E24" i="1"/>
  <c r="C38" i="1"/>
  <c r="D38" i="1"/>
  <c r="E38" i="1"/>
  <c r="D20" i="1"/>
  <c r="C13" i="1"/>
  <c r="C6" i="1"/>
  <c r="E20" i="1"/>
  <c r="C36" i="1" l="1"/>
  <c r="E42" i="1"/>
  <c r="E47" i="1" s="1"/>
  <c r="D42" i="1"/>
  <c r="D47" i="1" s="1"/>
  <c r="C42" i="1"/>
  <c r="C47" i="1" s="1"/>
  <c r="F45" i="1"/>
  <c r="B42" i="1"/>
  <c r="B47" i="1" s="1"/>
  <c r="E36" i="1"/>
  <c r="D36" i="1"/>
  <c r="B20" i="1"/>
  <c r="B36" i="1"/>
  <c r="C20" i="1"/>
  <c r="C29" i="3"/>
  <c r="B29" i="3"/>
  <c r="D29" i="3"/>
  <c r="C9" i="2"/>
  <c r="C12" i="2" s="1"/>
  <c r="B9" i="2"/>
  <c r="B12" i="2" s="1"/>
  <c r="E45" i="1" l="1"/>
  <c r="C45" i="1"/>
  <c r="D45" i="1"/>
  <c r="B17" i="2"/>
  <c r="C17" i="2"/>
  <c r="B45" i="1"/>
  <c r="C21" i="2" l="1"/>
  <c r="B21" i="2"/>
</calcChain>
</file>

<file path=xl/sharedStrings.xml><?xml version="1.0" encoding="utf-8"?>
<sst xmlns="http://schemas.openxmlformats.org/spreadsheetml/2006/main" count="89" uniqueCount="81">
  <si>
    <t>ASSETS</t>
  </si>
  <si>
    <t>NON CURRENT ASSETS</t>
  </si>
  <si>
    <t xml:space="preserve">Property,Plant  and  Equipment </t>
  </si>
  <si>
    <t xml:space="preserve">Capital Work-in-Progress </t>
  </si>
  <si>
    <t>CURRENT ASSETS</t>
  </si>
  <si>
    <t>Cash and Cash Equivalents</t>
  </si>
  <si>
    <t>Share Capital</t>
  </si>
  <si>
    <t>Deferred Tax Liability</t>
  </si>
  <si>
    <t>Gross Profit</t>
  </si>
  <si>
    <t>Operating Profit</t>
  </si>
  <si>
    <t>Current</t>
  </si>
  <si>
    <t>Deferred</t>
  </si>
  <si>
    <t xml:space="preserve">Acquisition of Property,plant and equipment </t>
  </si>
  <si>
    <t>Capital work-in-progress</t>
  </si>
  <si>
    <t>Non-controlling interests</t>
  </si>
  <si>
    <t>SEA PEARL BEACH RESORT AND SPA LIMITED</t>
  </si>
  <si>
    <t>Deferred Tax Assets</t>
  </si>
  <si>
    <t>Preliminary Expenses</t>
  </si>
  <si>
    <t>Pre-Operating Expenditures</t>
  </si>
  <si>
    <t>Stock of Construction Material</t>
  </si>
  <si>
    <t>Inventories</t>
  </si>
  <si>
    <t>Accounts receivables</t>
  </si>
  <si>
    <t>Advances, Deposits &amp; Prepayments</t>
  </si>
  <si>
    <t>Retained earnings</t>
  </si>
  <si>
    <t>Non-current portion of Secured Term Loan</t>
  </si>
  <si>
    <t>Share Money Deposit</t>
  </si>
  <si>
    <t>SPBRSL 20% Convertible Secured Bond</t>
  </si>
  <si>
    <t>Current portion of Secured term loan</t>
  </si>
  <si>
    <t>Short Term loan</t>
  </si>
  <si>
    <t>Accounts Payable</t>
  </si>
  <si>
    <t>Accruals and Provisions</t>
  </si>
  <si>
    <t>Distribution &amp; Selling expenses</t>
  </si>
  <si>
    <t>Administrative and other expenses</t>
  </si>
  <si>
    <t>Finance Cost</t>
  </si>
  <si>
    <t>Worker profit participation Fund</t>
  </si>
  <si>
    <t>Collection from turnover &amp; other receipts</t>
  </si>
  <si>
    <t>Payment for roperating costs &amp; other expense</t>
  </si>
  <si>
    <t>Incoem tax paid</t>
  </si>
  <si>
    <t>Proceeds from sale of fixed assests</t>
  </si>
  <si>
    <t>Advances,Deposits &amp; Prepayments</t>
  </si>
  <si>
    <t>Short Term borrowing Received/Repaid-Net</t>
  </si>
  <si>
    <t>Secured Term Loans Received /(Repaid)- Net</t>
  </si>
  <si>
    <t>SPBRSL 20% Convertible Security Bond</t>
  </si>
  <si>
    <t>Payable to related party</t>
  </si>
  <si>
    <t>Proceeds from fresh issuance of share capital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</si>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</sst>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Border="1"/>
    <xf numFmtId="41" fontId="0" fillId="0" borderId="1" xfId="0" applyNumberFormat="1" applyFill="1" applyBorder="1"/>
    <xf numFmtId="41" fontId="1" fillId="0" borderId="2" xfId="0" applyNumberFormat="1" applyFont="1" applyBorder="1"/>
    <xf numFmtId="41" fontId="0" fillId="0" borderId="0" xfId="1" applyNumberFormat="1" applyFont="1"/>
    <xf numFmtId="41" fontId="1" fillId="0" borderId="3" xfId="0" applyNumberFormat="1" applyFont="1" applyBorder="1"/>
    <xf numFmtId="41" fontId="1" fillId="0" borderId="0" xfId="0" applyNumberFormat="1" applyFont="1" applyBorder="1"/>
    <xf numFmtId="0" fontId="0" fillId="0" borderId="0" xfId="0" applyAlignment="1"/>
    <xf numFmtId="164" fontId="2" fillId="0" borderId="0" xfId="0" applyNumberFormat="1" applyFont="1"/>
    <xf numFmtId="165" fontId="1" fillId="0" borderId="0" xfId="2" applyNumberFormat="1" applyFont="1"/>
    <xf numFmtId="165" fontId="0" fillId="0" borderId="0" xfId="2" applyNumberFormat="1" applyFont="1"/>
    <xf numFmtId="165" fontId="1" fillId="0" borderId="2" xfId="2" applyNumberFormat="1" applyFont="1" applyBorder="1"/>
    <xf numFmtId="165" fontId="0" fillId="0" borderId="0" xfId="2" applyNumberFormat="1" applyFont="1" applyBorder="1"/>
    <xf numFmtId="3" fontId="0" fillId="0" borderId="0" xfId="0" applyNumberFormat="1" applyFont="1"/>
    <xf numFmtId="0" fontId="4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/>
    <xf numFmtId="165" fontId="1" fillId="0" borderId="0" xfId="2" applyNumberFormat="1" applyFont="1" applyBorder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5" fontId="0" fillId="0" borderId="0" xfId="0" applyNumberFormat="1"/>
    <xf numFmtId="0" fontId="1" fillId="0" borderId="2" xfId="0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B48" sqref="B48:F48"/>
    </sheetView>
  </sheetViews>
  <sheetFormatPr defaultRowHeight="15" x14ac:dyDescent="0.25"/>
  <cols>
    <col min="1" max="1" width="47.28515625" customWidth="1"/>
    <col min="2" max="6" width="14.28515625" bestFit="1" customWidth="1"/>
    <col min="8" max="8" width="10.140625" bestFit="1" customWidth="1"/>
  </cols>
  <sheetData>
    <row r="1" spans="1:8" ht="15.75" x14ac:dyDescent="0.25">
      <c r="A1" s="3" t="s">
        <v>15</v>
      </c>
    </row>
    <row r="2" spans="1:8" ht="15.75" x14ac:dyDescent="0.25">
      <c r="A2" s="3" t="s">
        <v>45</v>
      </c>
    </row>
    <row r="3" spans="1:8" ht="15.75" x14ac:dyDescent="0.25">
      <c r="A3" s="3" t="s">
        <v>46</v>
      </c>
    </row>
    <row r="4" spans="1:8" ht="15.75" x14ac:dyDescent="0.25">
      <c r="B4" s="21">
        <v>2014</v>
      </c>
      <c r="C4" s="21">
        <v>2015</v>
      </c>
      <c r="D4" s="21">
        <v>2016</v>
      </c>
      <c r="E4" s="21">
        <v>2017</v>
      </c>
      <c r="F4" s="21">
        <v>2018</v>
      </c>
    </row>
    <row r="5" spans="1:8" x14ac:dyDescent="0.25">
      <c r="A5" s="28" t="s">
        <v>0</v>
      </c>
      <c r="B5" s="17"/>
      <c r="C5" s="17"/>
      <c r="D5" s="17"/>
      <c r="E5" s="17"/>
      <c r="F5" s="17"/>
      <c r="G5" s="17"/>
    </row>
    <row r="6" spans="1:8" x14ac:dyDescent="0.25">
      <c r="A6" s="29" t="s">
        <v>1</v>
      </c>
      <c r="B6" s="22">
        <f>SUM(B7:B11)</f>
        <v>2063239340</v>
      </c>
      <c r="C6" s="22">
        <f t="shared" ref="C6:D6" si="0">SUM(C7:C11)</f>
        <v>2824222059</v>
      </c>
      <c r="D6" s="22">
        <f t="shared" si="0"/>
        <v>3746684951</v>
      </c>
      <c r="E6" s="22">
        <f>SUM(E7:E11)</f>
        <v>4043249321</v>
      </c>
      <c r="F6" s="22">
        <f>SUM(F7:F11)</f>
        <v>4331010753</v>
      </c>
      <c r="G6" s="17"/>
      <c r="H6" s="1"/>
    </row>
    <row r="7" spans="1:8" x14ac:dyDescent="0.25">
      <c r="A7" t="s">
        <v>2</v>
      </c>
      <c r="B7" s="23">
        <v>0</v>
      </c>
      <c r="C7" s="23">
        <v>0</v>
      </c>
      <c r="D7" s="23">
        <v>985360383</v>
      </c>
      <c r="E7" s="23">
        <v>1829024264</v>
      </c>
      <c r="F7" s="23">
        <v>2825715149</v>
      </c>
      <c r="G7" s="17"/>
      <c r="H7" s="1"/>
    </row>
    <row r="8" spans="1:8" x14ac:dyDescent="0.25">
      <c r="A8" t="s">
        <v>3</v>
      </c>
      <c r="B8" s="23">
        <v>2059489354</v>
      </c>
      <c r="C8" s="23">
        <v>2823933453</v>
      </c>
      <c r="D8" s="23">
        <v>2745579867</v>
      </c>
      <c r="E8" s="23">
        <v>2214225057</v>
      </c>
      <c r="F8" s="23">
        <v>1505295604</v>
      </c>
      <c r="G8" s="17"/>
      <c r="H8" s="1"/>
    </row>
    <row r="9" spans="1:8" x14ac:dyDescent="0.25">
      <c r="A9" t="s">
        <v>16</v>
      </c>
      <c r="B9" s="23">
        <v>0</v>
      </c>
      <c r="C9" s="23">
        <v>0</v>
      </c>
      <c r="D9" s="23">
        <v>15456095</v>
      </c>
      <c r="E9" s="23">
        <v>0</v>
      </c>
      <c r="F9" s="23">
        <v>0</v>
      </c>
      <c r="G9" s="17"/>
      <c r="H9" s="1"/>
    </row>
    <row r="10" spans="1:8" x14ac:dyDescent="0.25">
      <c r="A10" t="s">
        <v>17</v>
      </c>
      <c r="B10" s="23">
        <v>92000</v>
      </c>
      <c r="C10" s="23">
        <v>92000</v>
      </c>
      <c r="D10" s="23">
        <v>92000</v>
      </c>
      <c r="E10" s="23">
        <v>0</v>
      </c>
      <c r="F10" s="23">
        <v>0</v>
      </c>
      <c r="G10" s="17"/>
      <c r="H10" s="1"/>
    </row>
    <row r="11" spans="1:8" x14ac:dyDescent="0.25">
      <c r="A11" t="s">
        <v>18</v>
      </c>
      <c r="B11" s="23">
        <v>3657986</v>
      </c>
      <c r="C11" s="23">
        <v>196606</v>
      </c>
      <c r="D11" s="23">
        <v>196606</v>
      </c>
      <c r="E11" s="23">
        <v>0</v>
      </c>
      <c r="F11" s="23">
        <v>0</v>
      </c>
      <c r="G11" s="17"/>
    </row>
    <row r="12" spans="1:8" x14ac:dyDescent="0.25">
      <c r="B12" s="23"/>
      <c r="C12" s="23"/>
      <c r="D12" s="23"/>
      <c r="E12" s="23"/>
      <c r="F12" s="23"/>
      <c r="G12" s="17"/>
      <c r="H12" s="1"/>
    </row>
    <row r="13" spans="1:8" x14ac:dyDescent="0.25">
      <c r="A13" s="29" t="s">
        <v>4</v>
      </c>
      <c r="B13" s="22">
        <f>SUM(B14:B19)</f>
        <v>423852068</v>
      </c>
      <c r="C13" s="22">
        <f t="shared" ref="C13:D13" si="1">SUM(C14:C19)</f>
        <v>554517493</v>
      </c>
      <c r="D13" s="22">
        <f t="shared" si="1"/>
        <v>157353470</v>
      </c>
      <c r="E13" s="22">
        <f>SUM(E14:E19)</f>
        <v>85927027</v>
      </c>
      <c r="F13" s="22">
        <f>SUM(F14:F19)</f>
        <v>456269528</v>
      </c>
      <c r="G13" s="17"/>
      <c r="H13" s="1"/>
    </row>
    <row r="14" spans="1:8" x14ac:dyDescent="0.25">
      <c r="A14" t="s">
        <v>19</v>
      </c>
      <c r="B14" s="23">
        <v>12813981</v>
      </c>
      <c r="C14" s="23">
        <v>21380536</v>
      </c>
      <c r="D14" s="23">
        <v>15380536</v>
      </c>
      <c r="E14" s="23">
        <v>19580024</v>
      </c>
      <c r="F14" s="23">
        <v>25417104</v>
      </c>
      <c r="G14" s="17"/>
      <c r="H14" s="1"/>
    </row>
    <row r="15" spans="1:8" x14ac:dyDescent="0.25">
      <c r="A15" t="s">
        <v>20</v>
      </c>
      <c r="B15" s="23">
        <v>0</v>
      </c>
      <c r="C15" s="23">
        <v>0</v>
      </c>
      <c r="D15" s="23">
        <v>1177014</v>
      </c>
      <c r="E15" s="23">
        <v>4250966</v>
      </c>
      <c r="F15" s="23">
        <v>20502060</v>
      </c>
      <c r="G15" s="17"/>
      <c r="H15" s="1"/>
    </row>
    <row r="16" spans="1:8" x14ac:dyDescent="0.25">
      <c r="A16" t="s">
        <v>21</v>
      </c>
      <c r="B16" s="23">
        <v>0</v>
      </c>
      <c r="C16" s="23">
        <v>0</v>
      </c>
      <c r="D16" s="23">
        <v>2977846</v>
      </c>
      <c r="E16" s="23">
        <v>7163467</v>
      </c>
      <c r="F16" s="23">
        <v>69711187</v>
      </c>
      <c r="G16" s="17"/>
      <c r="H16" s="1"/>
    </row>
    <row r="17" spans="1:8" x14ac:dyDescent="0.25">
      <c r="A17" t="s">
        <v>22</v>
      </c>
      <c r="B17" s="23">
        <v>341036310</v>
      </c>
      <c r="C17" s="23">
        <v>384589249</v>
      </c>
      <c r="D17" s="23">
        <v>125245356</v>
      </c>
      <c r="E17" s="23">
        <v>44014405</v>
      </c>
      <c r="F17" s="23">
        <v>109674605</v>
      </c>
      <c r="G17" s="17"/>
    </row>
    <row r="18" spans="1:8" x14ac:dyDescent="0.25">
      <c r="A18" t="s">
        <v>5</v>
      </c>
      <c r="B18" s="23">
        <v>70001777</v>
      </c>
      <c r="C18" s="23">
        <v>148547708</v>
      </c>
      <c r="D18" s="23">
        <v>12572718</v>
      </c>
      <c r="E18" s="23">
        <v>10918165</v>
      </c>
      <c r="F18" s="23">
        <v>230964572</v>
      </c>
      <c r="G18" s="17"/>
    </row>
    <row r="19" spans="1:8" x14ac:dyDescent="0.25">
      <c r="B19" s="23"/>
      <c r="C19" s="23"/>
      <c r="D19" s="23"/>
      <c r="E19" s="23"/>
      <c r="F19" s="23"/>
      <c r="G19" s="17"/>
    </row>
    <row r="20" spans="1:8" x14ac:dyDescent="0.25">
      <c r="A20" s="2"/>
      <c r="B20" s="24">
        <f>B6+B13</f>
        <v>2487091408</v>
      </c>
      <c r="C20" s="24">
        <f>C6+C13</f>
        <v>3378739552</v>
      </c>
      <c r="D20" s="24">
        <f>D6+D13</f>
        <v>3904038421</v>
      </c>
      <c r="E20" s="24">
        <f>E6+E13</f>
        <v>4129176348</v>
      </c>
      <c r="F20" s="24">
        <f>F6+F13</f>
        <v>4787280281</v>
      </c>
      <c r="G20" s="17"/>
    </row>
    <row r="21" spans="1:8" x14ac:dyDescent="0.25">
      <c r="B21" s="23"/>
      <c r="C21" s="23"/>
      <c r="D21" s="23"/>
      <c r="E21" s="23"/>
      <c r="F21" s="23"/>
      <c r="G21" s="17"/>
    </row>
    <row r="22" spans="1:8" ht="15.75" x14ac:dyDescent="0.25">
      <c r="A22" s="31" t="s">
        <v>47</v>
      </c>
      <c r="B22" s="23"/>
      <c r="C22" s="23"/>
      <c r="D22" s="23"/>
      <c r="E22" s="23"/>
      <c r="F22" s="23"/>
      <c r="G22" s="17"/>
    </row>
    <row r="23" spans="1:8" ht="15.75" x14ac:dyDescent="0.25">
      <c r="A23" s="32" t="s">
        <v>48</v>
      </c>
      <c r="B23" s="23"/>
      <c r="C23" s="23"/>
      <c r="D23" s="23"/>
      <c r="E23" s="23"/>
      <c r="F23" s="23"/>
      <c r="G23" s="17"/>
    </row>
    <row r="24" spans="1:8" x14ac:dyDescent="0.25">
      <c r="A24" s="29" t="s">
        <v>49</v>
      </c>
      <c r="B24" s="22">
        <f t="shared" ref="B24:F24" si="2">SUM(B25:B28)</f>
        <v>2318669497</v>
      </c>
      <c r="C24" s="22">
        <f t="shared" si="2"/>
        <v>3275781869</v>
      </c>
      <c r="D24" s="22">
        <f t="shared" si="2"/>
        <v>2974828495</v>
      </c>
      <c r="E24" s="22">
        <f t="shared" si="2"/>
        <v>3690713031</v>
      </c>
      <c r="F24" s="22">
        <f t="shared" si="2"/>
        <v>3523101485</v>
      </c>
      <c r="G24" s="17"/>
      <c r="H24" s="1"/>
    </row>
    <row r="25" spans="1:8" x14ac:dyDescent="0.25">
      <c r="A25" t="s">
        <v>24</v>
      </c>
      <c r="B25" s="23">
        <v>1903839497</v>
      </c>
      <c r="C25" s="23">
        <v>2848451869</v>
      </c>
      <c r="D25" s="23">
        <v>2465329000</v>
      </c>
      <c r="E25" s="23">
        <v>3202870765</v>
      </c>
      <c r="F25" s="23">
        <v>22362448</v>
      </c>
      <c r="G25" s="17"/>
      <c r="H25" s="1"/>
    </row>
    <row r="26" spans="1:8" x14ac:dyDescent="0.25">
      <c r="A26" t="s">
        <v>26</v>
      </c>
      <c r="B26" s="23"/>
      <c r="C26" s="23"/>
      <c r="D26" s="23"/>
      <c r="E26" s="23"/>
      <c r="F26" s="23">
        <v>3472159066</v>
      </c>
      <c r="G26" s="17"/>
      <c r="H26" s="1"/>
    </row>
    <row r="27" spans="1:8" x14ac:dyDescent="0.25">
      <c r="A27" t="s">
        <v>25</v>
      </c>
      <c r="B27" s="23">
        <v>414830000</v>
      </c>
      <c r="C27" s="23">
        <v>427330000</v>
      </c>
      <c r="D27" s="23">
        <v>509499495</v>
      </c>
      <c r="E27" s="23">
        <v>486999495</v>
      </c>
      <c r="F27" s="23"/>
      <c r="G27" s="17"/>
      <c r="H27" s="1"/>
    </row>
    <row r="28" spans="1:8" x14ac:dyDescent="0.25">
      <c r="A28" t="s">
        <v>7</v>
      </c>
      <c r="B28" s="25"/>
      <c r="C28" s="25"/>
      <c r="D28" s="25"/>
      <c r="E28" s="23">
        <v>842771</v>
      </c>
      <c r="F28" s="23">
        <v>28579971</v>
      </c>
      <c r="G28" s="17"/>
    </row>
    <row r="29" spans="1:8" x14ac:dyDescent="0.25">
      <c r="B29" s="23"/>
      <c r="C29" s="23"/>
      <c r="D29" s="23"/>
      <c r="E29" s="23"/>
      <c r="F29" s="23"/>
      <c r="G29" s="17"/>
      <c r="H29" s="1"/>
    </row>
    <row r="30" spans="1:8" x14ac:dyDescent="0.25">
      <c r="A30" s="29" t="s">
        <v>50</v>
      </c>
      <c r="B30" s="22">
        <f t="shared" ref="B30:F30" si="3">SUM(B31:B34)</f>
        <v>105921910</v>
      </c>
      <c r="C30" s="22">
        <f t="shared" si="3"/>
        <v>40457683</v>
      </c>
      <c r="D30" s="22">
        <f t="shared" si="3"/>
        <v>895414102</v>
      </c>
      <c r="E30" s="22">
        <f t="shared" si="3"/>
        <v>351898172</v>
      </c>
      <c r="F30" s="22">
        <f t="shared" si="3"/>
        <v>216521700</v>
      </c>
      <c r="G30" s="17"/>
      <c r="H30" s="1"/>
    </row>
    <row r="31" spans="1:8" x14ac:dyDescent="0.25">
      <c r="A31" t="s">
        <v>27</v>
      </c>
      <c r="B31" s="23"/>
      <c r="C31" s="23"/>
      <c r="D31" s="23">
        <v>653781767</v>
      </c>
      <c r="E31" s="23">
        <v>147543985</v>
      </c>
      <c r="F31" s="23">
        <v>12819436</v>
      </c>
      <c r="G31" s="17"/>
      <c r="H31" s="1"/>
    </row>
    <row r="32" spans="1:8" x14ac:dyDescent="0.25">
      <c r="A32" t="s">
        <v>28</v>
      </c>
      <c r="B32" s="23"/>
      <c r="C32" s="23"/>
      <c r="D32" s="23">
        <v>130123928</v>
      </c>
      <c r="E32" s="23">
        <v>136714545</v>
      </c>
      <c r="F32" s="23">
        <v>113385751</v>
      </c>
      <c r="G32" s="17"/>
      <c r="H32" s="1"/>
    </row>
    <row r="33" spans="1:8" x14ac:dyDescent="0.25">
      <c r="A33" t="s">
        <v>29</v>
      </c>
      <c r="B33" s="23">
        <v>105100473</v>
      </c>
      <c r="C33" s="23">
        <v>39438044</v>
      </c>
      <c r="D33" s="23">
        <v>95500329</v>
      </c>
      <c r="E33" s="23">
        <v>58203186</v>
      </c>
      <c r="F33" s="23">
        <v>49108174</v>
      </c>
      <c r="G33" s="17"/>
      <c r="H33" s="1"/>
    </row>
    <row r="34" spans="1:8" x14ac:dyDescent="0.25">
      <c r="A34" t="s">
        <v>30</v>
      </c>
      <c r="B34" s="23">
        <v>821437</v>
      </c>
      <c r="C34" s="23">
        <v>1019639</v>
      </c>
      <c r="D34" s="23">
        <v>16008078</v>
      </c>
      <c r="E34" s="23">
        <v>9436456</v>
      </c>
      <c r="F34" s="23">
        <v>41208339</v>
      </c>
      <c r="G34" s="17"/>
    </row>
    <row r="35" spans="1:8" x14ac:dyDescent="0.25">
      <c r="A35" s="2"/>
      <c r="B35" s="23"/>
      <c r="C35" s="23"/>
      <c r="D35" s="23"/>
      <c r="E35" s="23"/>
      <c r="F35" s="23"/>
      <c r="G35" s="17"/>
    </row>
    <row r="36" spans="1:8" x14ac:dyDescent="0.25">
      <c r="A36" s="2"/>
      <c r="B36" s="24">
        <f t="shared" ref="B36:F36" si="4">B24+B30</f>
        <v>2424591407</v>
      </c>
      <c r="C36" s="24">
        <f t="shared" si="4"/>
        <v>3316239552</v>
      </c>
      <c r="D36" s="24">
        <f t="shared" si="4"/>
        <v>3870242597</v>
      </c>
      <c r="E36" s="24">
        <f t="shared" si="4"/>
        <v>4042611203</v>
      </c>
      <c r="F36" s="24">
        <f t="shared" si="4"/>
        <v>3739623185</v>
      </c>
      <c r="G36" s="17"/>
    </row>
    <row r="37" spans="1:8" x14ac:dyDescent="0.25">
      <c r="A37" s="2"/>
      <c r="B37" s="30"/>
      <c r="C37" s="30"/>
      <c r="D37" s="30"/>
      <c r="E37" s="30"/>
      <c r="F37" s="30"/>
      <c r="G37" s="17"/>
    </row>
    <row r="38" spans="1:8" x14ac:dyDescent="0.25">
      <c r="A38" s="29" t="s">
        <v>51</v>
      </c>
      <c r="B38" s="22">
        <f t="shared" ref="B38:F38" si="5">SUM(B39:B40)</f>
        <v>62500000</v>
      </c>
      <c r="C38" s="22">
        <f t="shared" si="5"/>
        <v>62500000</v>
      </c>
      <c r="D38" s="22">
        <f t="shared" si="5"/>
        <v>33795824</v>
      </c>
      <c r="E38" s="22">
        <f t="shared" si="5"/>
        <v>86565145</v>
      </c>
      <c r="F38" s="22">
        <f t="shared" si="5"/>
        <v>1047657095</v>
      </c>
      <c r="G38" s="17"/>
    </row>
    <row r="39" spans="1:8" x14ac:dyDescent="0.25">
      <c r="A39" t="s">
        <v>6</v>
      </c>
      <c r="B39" s="23">
        <v>62500000</v>
      </c>
      <c r="C39" s="23">
        <v>62500000</v>
      </c>
      <c r="D39" s="23">
        <v>62500000</v>
      </c>
      <c r="E39" s="23">
        <v>85000000</v>
      </c>
      <c r="F39" s="23">
        <v>1000000000</v>
      </c>
      <c r="G39" s="17"/>
    </row>
    <row r="40" spans="1:8" x14ac:dyDescent="0.25">
      <c r="A40" t="s">
        <v>23</v>
      </c>
      <c r="B40" s="23">
        <v>0</v>
      </c>
      <c r="C40" s="23">
        <v>0</v>
      </c>
      <c r="D40" s="23">
        <v>-28704176</v>
      </c>
      <c r="E40" s="23">
        <v>1565145</v>
      </c>
      <c r="F40" s="23">
        <v>47657095</v>
      </c>
      <c r="G40" s="17"/>
    </row>
    <row r="41" spans="1:8" x14ac:dyDescent="0.25">
      <c r="A41" s="4" t="s">
        <v>14</v>
      </c>
      <c r="B41" s="23"/>
      <c r="C41" s="23"/>
      <c r="D41" s="23"/>
      <c r="E41" s="23"/>
      <c r="F41" s="23"/>
      <c r="G41" s="17"/>
    </row>
    <row r="42" spans="1:8" x14ac:dyDescent="0.25">
      <c r="A42" s="2"/>
      <c r="B42" s="24">
        <f t="shared" ref="B42:F42" si="6">B38+B41</f>
        <v>62500000</v>
      </c>
      <c r="C42" s="24">
        <f t="shared" si="6"/>
        <v>62500000</v>
      </c>
      <c r="D42" s="24">
        <f t="shared" si="6"/>
        <v>33795824</v>
      </c>
      <c r="E42" s="24">
        <f t="shared" si="6"/>
        <v>86565145</v>
      </c>
      <c r="F42" s="24">
        <f t="shared" si="6"/>
        <v>1047657095</v>
      </c>
      <c r="G42" s="17"/>
    </row>
    <row r="43" spans="1:8" x14ac:dyDescent="0.25">
      <c r="A43" s="2"/>
      <c r="B43" s="30"/>
      <c r="C43" s="30"/>
      <c r="D43" s="30"/>
      <c r="E43" s="30"/>
      <c r="F43" s="30"/>
      <c r="G43" s="17"/>
    </row>
    <row r="44" spans="1:8" x14ac:dyDescent="0.25">
      <c r="A44" s="2"/>
      <c r="B44" s="22"/>
      <c r="C44" s="22"/>
      <c r="D44" s="22"/>
      <c r="E44" s="23"/>
      <c r="F44" s="23"/>
      <c r="G44" s="17"/>
    </row>
    <row r="45" spans="1:8" x14ac:dyDescent="0.25">
      <c r="A45" s="2"/>
      <c r="B45" s="24">
        <f>B36+B42</f>
        <v>2487091407</v>
      </c>
      <c r="C45" s="24">
        <f>C36+C42</f>
        <v>3378739552</v>
      </c>
      <c r="D45" s="24">
        <f>D36+D42</f>
        <v>3904038421</v>
      </c>
      <c r="E45" s="24">
        <f>E36+E42</f>
        <v>4129176348</v>
      </c>
      <c r="F45" s="24">
        <f>F36+F42</f>
        <v>4787280280</v>
      </c>
      <c r="G45" s="17"/>
    </row>
    <row r="47" spans="1:8" x14ac:dyDescent="0.25">
      <c r="A47" s="33" t="s">
        <v>52</v>
      </c>
      <c r="B47" s="9">
        <f>B42/(B39/10)</f>
        <v>10</v>
      </c>
      <c r="C47" s="9">
        <f>C42/(C39/10)</f>
        <v>10</v>
      </c>
      <c r="D47" s="9">
        <f>D42/(D39/10)</f>
        <v>5.4073318400000003</v>
      </c>
      <c r="E47" s="9">
        <f>E42/(E39/10)</f>
        <v>10.184134705882354</v>
      </c>
      <c r="F47" s="9">
        <f>F42/(F39/10)</f>
        <v>10.476570949999999</v>
      </c>
    </row>
    <row r="48" spans="1:8" x14ac:dyDescent="0.25">
      <c r="A48" s="33" t="s">
        <v>53</v>
      </c>
      <c r="B48" s="34">
        <f>B39/10</f>
        <v>6250000</v>
      </c>
      <c r="C48" s="34">
        <f t="shared" ref="C48:F48" si="7">C39/10</f>
        <v>6250000</v>
      </c>
      <c r="D48" s="34">
        <f t="shared" si="7"/>
        <v>6250000</v>
      </c>
      <c r="E48" s="34">
        <f t="shared" si="7"/>
        <v>8500000</v>
      </c>
      <c r="F48" s="34">
        <f t="shared" si="7"/>
        <v>100000000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24" sqref="B24:F24"/>
    </sheetView>
  </sheetViews>
  <sheetFormatPr defaultRowHeight="15" x14ac:dyDescent="0.25"/>
  <cols>
    <col min="1" max="1" width="45.5703125" bestFit="1" customWidth="1"/>
    <col min="2" max="5" width="14.28515625" bestFit="1" customWidth="1"/>
    <col min="6" max="7" width="12.7109375" bestFit="1" customWidth="1"/>
    <col min="8" max="8" width="11.140625" bestFit="1" customWidth="1"/>
    <col min="9" max="9" width="13.42578125" bestFit="1" customWidth="1"/>
  </cols>
  <sheetData>
    <row r="1" spans="1:11" ht="15.75" x14ac:dyDescent="0.25">
      <c r="A1" s="3" t="s">
        <v>15</v>
      </c>
      <c r="B1" s="7"/>
      <c r="C1" s="7"/>
      <c r="D1" s="7"/>
      <c r="E1" s="7"/>
    </row>
    <row r="2" spans="1:11" ht="15.75" x14ac:dyDescent="0.25">
      <c r="A2" s="3" t="s">
        <v>54</v>
      </c>
      <c r="B2" s="7"/>
      <c r="C2" s="7"/>
      <c r="D2" s="7"/>
      <c r="E2" s="7"/>
    </row>
    <row r="3" spans="1:11" ht="15.75" x14ac:dyDescent="0.25">
      <c r="A3" s="3" t="s">
        <v>46</v>
      </c>
      <c r="B3" s="7"/>
      <c r="C3" s="7"/>
      <c r="D3" s="7"/>
      <c r="E3" s="7"/>
    </row>
    <row r="4" spans="1:11" ht="15.75" x14ac:dyDescent="0.25">
      <c r="A4" s="3"/>
      <c r="B4" s="21">
        <v>2014</v>
      </c>
      <c r="C4" s="21">
        <v>2015</v>
      </c>
      <c r="D4" s="21">
        <v>2016</v>
      </c>
      <c r="E4" s="21">
        <v>2017</v>
      </c>
      <c r="F4" s="21">
        <v>2018</v>
      </c>
      <c r="G4" s="6"/>
      <c r="H4" s="6"/>
      <c r="I4" s="6"/>
    </row>
    <row r="5" spans="1:11" x14ac:dyDescent="0.25">
      <c r="A5" s="33" t="s">
        <v>55</v>
      </c>
      <c r="B5" s="10">
        <v>0</v>
      </c>
      <c r="C5" s="10">
        <v>0</v>
      </c>
      <c r="D5" s="1">
        <v>74597418</v>
      </c>
      <c r="E5" s="13">
        <v>331565052</v>
      </c>
      <c r="F5" s="1">
        <v>468895376</v>
      </c>
      <c r="G5" s="1"/>
    </row>
    <row r="6" spans="1:11" x14ac:dyDescent="0.25">
      <c r="A6" t="s">
        <v>56</v>
      </c>
      <c r="B6" s="11"/>
      <c r="C6" s="11">
        <v>0</v>
      </c>
      <c r="D6" s="1">
        <v>26352768</v>
      </c>
      <c r="E6" s="13">
        <v>67712481</v>
      </c>
      <c r="F6" s="1">
        <v>102054551</v>
      </c>
      <c r="G6" s="1"/>
      <c r="K6" s="1"/>
    </row>
    <row r="7" spans="1:11" x14ac:dyDescent="0.25">
      <c r="A7" s="33" t="s">
        <v>8</v>
      </c>
      <c r="B7" s="12">
        <f t="shared" ref="B7:C7" si="0">B5-B6</f>
        <v>0</v>
      </c>
      <c r="C7" s="12">
        <f t="shared" si="0"/>
        <v>0</v>
      </c>
      <c r="D7" s="18">
        <f t="shared" ref="D7:F7" si="1">D5-D6</f>
        <v>48244650</v>
      </c>
      <c r="E7" s="18">
        <f t="shared" si="1"/>
        <v>263852571</v>
      </c>
      <c r="F7" s="18">
        <f t="shared" si="1"/>
        <v>366840825</v>
      </c>
      <c r="G7" s="18"/>
      <c r="H7" s="12"/>
      <c r="I7" s="12"/>
      <c r="J7" s="12"/>
      <c r="K7" s="12"/>
    </row>
    <row r="8" spans="1:11" x14ac:dyDescent="0.25">
      <c r="A8" s="2"/>
      <c r="B8" s="12"/>
      <c r="C8" s="12"/>
      <c r="D8" s="12"/>
      <c r="E8" s="12"/>
      <c r="K8" s="1"/>
    </row>
    <row r="9" spans="1:11" x14ac:dyDescent="0.25">
      <c r="A9" s="33" t="s">
        <v>57</v>
      </c>
      <c r="B9" s="19">
        <f t="shared" ref="B9:C9" si="2">B10+B11</f>
        <v>0</v>
      </c>
      <c r="C9" s="19">
        <f t="shared" si="2"/>
        <v>0</v>
      </c>
      <c r="D9" s="19">
        <f t="shared" ref="D9:F9" si="3">D10+D11</f>
        <v>54305979</v>
      </c>
      <c r="E9" s="19">
        <f t="shared" si="3"/>
        <v>120819558</v>
      </c>
      <c r="F9" s="19">
        <f t="shared" si="3"/>
        <v>180979598</v>
      </c>
      <c r="G9" s="19"/>
    </row>
    <row r="10" spans="1:11" x14ac:dyDescent="0.25">
      <c r="A10" t="s">
        <v>32</v>
      </c>
      <c r="B10" s="10">
        <v>0</v>
      </c>
      <c r="C10" s="10">
        <v>0</v>
      </c>
      <c r="D10" s="1">
        <v>52531537</v>
      </c>
      <c r="E10" s="13">
        <v>117591372</v>
      </c>
      <c r="F10" s="1">
        <v>176765201</v>
      </c>
      <c r="G10" s="1"/>
    </row>
    <row r="11" spans="1:11" x14ac:dyDescent="0.25">
      <c r="A11" t="s">
        <v>31</v>
      </c>
      <c r="B11" s="10">
        <v>0</v>
      </c>
      <c r="C11" s="10">
        <v>0</v>
      </c>
      <c r="D11" s="1">
        <v>1774442</v>
      </c>
      <c r="E11" s="13">
        <v>3228186</v>
      </c>
      <c r="F11" s="1">
        <v>4214397</v>
      </c>
      <c r="G11" s="1"/>
    </row>
    <row r="12" spans="1:11" x14ac:dyDescent="0.25">
      <c r="A12" s="33" t="s">
        <v>9</v>
      </c>
      <c r="B12" s="19">
        <f>B7-B9</f>
        <v>0</v>
      </c>
      <c r="C12" s="19">
        <f>C7-C9</f>
        <v>0</v>
      </c>
      <c r="D12" s="19">
        <f>D7-D9</f>
        <v>-6061329</v>
      </c>
      <c r="E12" s="19">
        <f>E7-E9</f>
        <v>143033013</v>
      </c>
      <c r="F12" s="19">
        <f>F7-F9</f>
        <v>185861227</v>
      </c>
      <c r="G12" s="19"/>
      <c r="H12" s="19"/>
      <c r="I12" s="19"/>
      <c r="J12" s="19"/>
      <c r="K12" s="19"/>
    </row>
    <row r="13" spans="1:11" x14ac:dyDescent="0.25">
      <c r="A13" s="35" t="s">
        <v>58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t="s">
        <v>33</v>
      </c>
      <c r="B14" s="10"/>
      <c r="C14" s="10"/>
      <c r="D14" s="1">
        <v>38098942</v>
      </c>
      <c r="E14" s="1">
        <v>96464826</v>
      </c>
      <c r="F14" s="1">
        <v>97940475</v>
      </c>
      <c r="G14" s="1"/>
      <c r="H14" s="1"/>
      <c r="I14" s="1"/>
      <c r="J14" s="1"/>
      <c r="K14" s="1"/>
    </row>
    <row r="15" spans="1:11" x14ac:dyDescent="0.25">
      <c r="A15" s="33" t="s">
        <v>59</v>
      </c>
      <c r="B15" s="12">
        <f t="shared" ref="B15:C15" si="4">B12-B14</f>
        <v>0</v>
      </c>
      <c r="C15" s="12">
        <f t="shared" si="4"/>
        <v>0</v>
      </c>
      <c r="D15" s="12">
        <f>D12-D14</f>
        <v>-44160271</v>
      </c>
      <c r="E15" s="12">
        <f t="shared" ref="E15:F15" si="5">E12-E14</f>
        <v>46568187</v>
      </c>
      <c r="F15" s="12">
        <f t="shared" si="5"/>
        <v>87920752</v>
      </c>
      <c r="G15" s="12"/>
      <c r="H15" s="12"/>
      <c r="I15" s="12"/>
      <c r="J15" s="12"/>
      <c r="K15" s="12"/>
    </row>
    <row r="16" spans="1:11" x14ac:dyDescent="0.25">
      <c r="A16" t="s">
        <v>34</v>
      </c>
      <c r="B16" s="15"/>
      <c r="C16" s="11"/>
      <c r="D16" s="11">
        <v>0</v>
      </c>
      <c r="E16" s="11"/>
      <c r="F16" s="1">
        <v>4186702</v>
      </c>
      <c r="G16" s="1"/>
    </row>
    <row r="17" spans="1:15" x14ac:dyDescent="0.25">
      <c r="A17" s="33" t="s">
        <v>60</v>
      </c>
      <c r="B17" s="18">
        <f t="shared" ref="B17:C17" si="6">B15-B16</f>
        <v>0</v>
      </c>
      <c r="C17" s="18">
        <f t="shared" si="6"/>
        <v>0</v>
      </c>
      <c r="D17" s="18">
        <f t="shared" ref="D17:F17" si="7">D15-D16</f>
        <v>-44160271</v>
      </c>
      <c r="E17" s="18">
        <f t="shared" si="7"/>
        <v>46568187</v>
      </c>
      <c r="F17" s="18">
        <f t="shared" si="7"/>
        <v>83734050</v>
      </c>
      <c r="G17" s="18"/>
      <c r="H17" s="12"/>
      <c r="I17" s="12"/>
      <c r="J17" s="12"/>
      <c r="K17" s="12"/>
    </row>
    <row r="18" spans="1:15" s="4" customFormat="1" x14ac:dyDescent="0.25">
      <c r="A18" s="29" t="s">
        <v>61</v>
      </c>
      <c r="B18" s="13"/>
      <c r="C18" s="13"/>
      <c r="D18" s="26">
        <v>15456095</v>
      </c>
      <c r="E18" s="13">
        <v>-16298866</v>
      </c>
      <c r="F18" s="13">
        <v>-37642100</v>
      </c>
      <c r="G18" s="13"/>
    </row>
    <row r="19" spans="1:15" x14ac:dyDescent="0.25">
      <c r="A19" t="s">
        <v>10</v>
      </c>
      <c r="B19" s="13"/>
      <c r="C19" s="10"/>
      <c r="D19" s="10"/>
      <c r="E19" s="10"/>
      <c r="F19" s="1"/>
      <c r="G19" s="1"/>
      <c r="L19" s="10"/>
      <c r="M19" s="10"/>
      <c r="N19" s="10"/>
      <c r="O19" s="10"/>
    </row>
    <row r="20" spans="1:15" x14ac:dyDescent="0.25">
      <c r="A20" t="s">
        <v>11</v>
      </c>
      <c r="B20" s="11"/>
      <c r="C20" s="11"/>
      <c r="D20" s="11"/>
      <c r="E20" s="11"/>
      <c r="F20" s="1"/>
      <c r="G20" s="1"/>
      <c r="L20" s="10"/>
      <c r="M20" s="10"/>
      <c r="N20" s="10"/>
      <c r="O20" s="10"/>
    </row>
    <row r="21" spans="1:15" x14ac:dyDescent="0.25">
      <c r="A21" s="33" t="s">
        <v>62</v>
      </c>
      <c r="B21" s="16">
        <f>B17+B18</f>
        <v>0</v>
      </c>
      <c r="C21" s="16">
        <f>C17+C18</f>
        <v>0</v>
      </c>
      <c r="D21" s="16">
        <f>D17+D18</f>
        <v>-28704176</v>
      </c>
      <c r="E21" s="16">
        <f>E17+E18</f>
        <v>30269321</v>
      </c>
      <c r="F21" s="16">
        <f>F17+F18</f>
        <v>46091950</v>
      </c>
      <c r="G21" s="16"/>
      <c r="H21" s="19"/>
      <c r="I21" s="19"/>
      <c r="J21" s="19"/>
      <c r="K21" s="19"/>
    </row>
    <row r="22" spans="1:15" x14ac:dyDescent="0.25">
      <c r="A22" s="2"/>
      <c r="D22" s="1"/>
      <c r="E22" s="1"/>
    </row>
    <row r="23" spans="1:15" x14ac:dyDescent="0.25">
      <c r="A23" s="33" t="s">
        <v>63</v>
      </c>
      <c r="B23" s="8">
        <f>B21/('1'!B39/10)</f>
        <v>0</v>
      </c>
      <c r="C23" s="8">
        <f>C21/('1'!C39/10)</f>
        <v>0</v>
      </c>
      <c r="D23" s="8">
        <f>D21/('1'!D39/10)</f>
        <v>-4.5926681599999997</v>
      </c>
      <c r="E23" s="8">
        <f>E21/('1'!E39/10)</f>
        <v>3.5610965882352943</v>
      </c>
      <c r="F23" s="8">
        <f>F21/('1'!F39/10)</f>
        <v>0.46091949999999998</v>
      </c>
      <c r="G23" s="8"/>
      <c r="H23" s="8"/>
      <c r="I23" s="8"/>
      <c r="J23" s="8"/>
      <c r="K23" s="8"/>
    </row>
    <row r="24" spans="1:15" x14ac:dyDescent="0.25">
      <c r="A24" s="35" t="s">
        <v>64</v>
      </c>
      <c r="B24">
        <v>6250000</v>
      </c>
      <c r="C24">
        <v>6250000</v>
      </c>
      <c r="D24">
        <v>6250000</v>
      </c>
      <c r="E24">
        <v>8500000</v>
      </c>
      <c r="F24">
        <v>100000000</v>
      </c>
    </row>
    <row r="47" spans="1:1" x14ac:dyDescent="0.25">
      <c r="A4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17" sqref="J17"/>
    </sheetView>
  </sheetViews>
  <sheetFormatPr defaultRowHeight="15" x14ac:dyDescent="0.25"/>
  <cols>
    <col min="1" max="1" width="44.7109375" customWidth="1"/>
    <col min="2" max="6" width="15" bestFit="1" customWidth="1"/>
  </cols>
  <sheetData>
    <row r="1" spans="1:6" ht="15.75" x14ac:dyDescent="0.25">
      <c r="A1" s="3" t="s">
        <v>15</v>
      </c>
      <c r="B1" s="3"/>
      <c r="C1" s="3"/>
      <c r="D1" s="3"/>
    </row>
    <row r="2" spans="1:6" ht="15.75" x14ac:dyDescent="0.25">
      <c r="A2" s="3" t="s">
        <v>54</v>
      </c>
      <c r="B2" s="3"/>
      <c r="C2" s="3"/>
      <c r="D2" s="3"/>
    </row>
    <row r="3" spans="1:6" ht="15.75" x14ac:dyDescent="0.25">
      <c r="A3" s="3" t="s">
        <v>46</v>
      </c>
      <c r="B3" s="3"/>
      <c r="C3" s="3"/>
      <c r="D3" s="3"/>
    </row>
    <row r="4" spans="1:6" ht="15.75" x14ac:dyDescent="0.25">
      <c r="A4" s="3"/>
      <c r="B4" s="21">
        <v>2014</v>
      </c>
      <c r="C4" s="21">
        <v>2015</v>
      </c>
      <c r="D4" s="21">
        <v>2016</v>
      </c>
      <c r="E4" s="21">
        <v>2017</v>
      </c>
      <c r="F4" s="21">
        <v>2018</v>
      </c>
    </row>
    <row r="5" spans="1:6" x14ac:dyDescent="0.25">
      <c r="A5" s="33" t="s">
        <v>65</v>
      </c>
      <c r="B5" s="10"/>
      <c r="C5" s="10"/>
      <c r="D5" s="10"/>
      <c r="E5" s="10"/>
      <c r="F5" s="10"/>
    </row>
    <row r="6" spans="1:6" ht="15.75" x14ac:dyDescent="0.25">
      <c r="A6" s="27" t="s">
        <v>35</v>
      </c>
      <c r="B6" s="10">
        <v>0</v>
      </c>
      <c r="C6" s="10">
        <v>0</v>
      </c>
      <c r="D6" s="10">
        <v>0</v>
      </c>
      <c r="E6" s="10">
        <v>327379431</v>
      </c>
      <c r="F6" s="10">
        <v>408897656</v>
      </c>
    </row>
    <row r="7" spans="1:6" ht="15.75" x14ac:dyDescent="0.25">
      <c r="A7" s="27" t="s">
        <v>36</v>
      </c>
      <c r="B7" s="10">
        <v>0</v>
      </c>
      <c r="C7" s="10">
        <v>0</v>
      </c>
      <c r="D7" s="10">
        <v>0</v>
      </c>
      <c r="E7" s="10">
        <v>-156260627</v>
      </c>
      <c r="F7" s="10">
        <v>-223806107</v>
      </c>
    </row>
    <row r="8" spans="1:6" x14ac:dyDescent="0.25">
      <c r="A8" t="s">
        <v>37</v>
      </c>
      <c r="B8" s="10">
        <v>0</v>
      </c>
      <c r="C8" s="10">
        <v>0</v>
      </c>
      <c r="D8" s="10">
        <v>0</v>
      </c>
      <c r="E8" s="14">
        <v>-1287029</v>
      </c>
      <c r="F8" s="10">
        <v>-2346371</v>
      </c>
    </row>
    <row r="9" spans="1:6" x14ac:dyDescent="0.25">
      <c r="A9" s="2"/>
      <c r="B9" s="18">
        <f t="shared" ref="B9:E9" si="0">SUM(B6:B8)</f>
        <v>0</v>
      </c>
      <c r="C9" s="18">
        <f t="shared" si="0"/>
        <v>0</v>
      </c>
      <c r="D9" s="18">
        <f t="shared" si="0"/>
        <v>0</v>
      </c>
      <c r="E9" s="18">
        <f t="shared" si="0"/>
        <v>169831775</v>
      </c>
      <c r="F9" s="18">
        <f>SUM(F6:F8)</f>
        <v>182745178</v>
      </c>
    </row>
    <row r="10" spans="1:6" x14ac:dyDescent="0.25">
      <c r="B10" s="10"/>
      <c r="C10" s="10"/>
      <c r="D10" s="10"/>
      <c r="E10" s="10"/>
      <c r="F10" s="10"/>
    </row>
    <row r="11" spans="1:6" x14ac:dyDescent="0.25">
      <c r="A11" s="33" t="s">
        <v>66</v>
      </c>
      <c r="B11" s="10"/>
      <c r="C11" s="10"/>
      <c r="D11" s="10"/>
      <c r="E11" s="10"/>
      <c r="F11" s="10"/>
    </row>
    <row r="12" spans="1:6" x14ac:dyDescent="0.25">
      <c r="A12" s="20" t="s">
        <v>12</v>
      </c>
      <c r="B12" s="10">
        <v>0</v>
      </c>
      <c r="C12" s="10">
        <v>0</v>
      </c>
      <c r="D12" s="10">
        <v>0</v>
      </c>
      <c r="E12" s="10">
        <v>-917300</v>
      </c>
      <c r="F12" s="10">
        <v>-30019735</v>
      </c>
    </row>
    <row r="13" spans="1:6" x14ac:dyDescent="0.25">
      <c r="A13" t="s">
        <v>13</v>
      </c>
      <c r="B13" s="10">
        <v>0</v>
      </c>
      <c r="C13" s="10">
        <v>0</v>
      </c>
      <c r="D13" s="10">
        <v>0</v>
      </c>
      <c r="E13" s="10">
        <v>-307515038</v>
      </c>
      <c r="F13" s="10">
        <v>-252867961</v>
      </c>
    </row>
    <row r="14" spans="1:6" x14ac:dyDescent="0.25">
      <c r="A14" t="s">
        <v>38</v>
      </c>
      <c r="B14" s="10">
        <v>0</v>
      </c>
      <c r="C14" s="10">
        <v>0</v>
      </c>
      <c r="D14" s="10">
        <v>0</v>
      </c>
      <c r="E14" s="10">
        <v>0</v>
      </c>
      <c r="F14" s="10">
        <v>600000</v>
      </c>
    </row>
    <row r="15" spans="1:6" x14ac:dyDescent="0.25">
      <c r="A15" t="s">
        <v>39</v>
      </c>
      <c r="B15" s="10">
        <v>0</v>
      </c>
      <c r="C15" s="10">
        <v>0</v>
      </c>
      <c r="D15" s="10">
        <v>0</v>
      </c>
      <c r="E15" s="10">
        <v>-4483765</v>
      </c>
      <c r="F15" s="10">
        <v>-79081686</v>
      </c>
    </row>
    <row r="16" spans="1:6" x14ac:dyDescent="0.25">
      <c r="A16" s="2"/>
      <c r="B16" s="12">
        <f t="shared" ref="B16:E16" si="1">SUM(B12:B15)</f>
        <v>0</v>
      </c>
      <c r="C16" s="12">
        <f t="shared" si="1"/>
        <v>0</v>
      </c>
      <c r="D16" s="12">
        <f t="shared" si="1"/>
        <v>0</v>
      </c>
      <c r="E16" s="12">
        <f t="shared" si="1"/>
        <v>-312916103</v>
      </c>
      <c r="F16" s="12">
        <f>SUM(F12:F15)</f>
        <v>-361369382</v>
      </c>
    </row>
    <row r="17" spans="1:6" x14ac:dyDescent="0.25">
      <c r="A17" s="33" t="s">
        <v>67</v>
      </c>
      <c r="B17" s="10"/>
      <c r="C17" s="10"/>
      <c r="D17" s="10"/>
      <c r="E17" s="10"/>
      <c r="F17" s="10"/>
    </row>
    <row r="18" spans="1:6" x14ac:dyDescent="0.25">
      <c r="A18" t="s">
        <v>40</v>
      </c>
      <c r="B18" s="10">
        <v>0</v>
      </c>
      <c r="C18" s="10">
        <v>0</v>
      </c>
      <c r="D18" s="10">
        <v>0</v>
      </c>
      <c r="E18" s="10">
        <v>6590618</v>
      </c>
      <c r="F18" s="10">
        <v>-23328794</v>
      </c>
    </row>
    <row r="19" spans="1:6" x14ac:dyDescent="0.25">
      <c r="A19" t="s">
        <v>33</v>
      </c>
      <c r="B19" s="10">
        <v>0</v>
      </c>
      <c r="C19" s="10">
        <v>0</v>
      </c>
      <c r="D19" s="10">
        <v>0</v>
      </c>
      <c r="E19" s="10">
        <v>-96464826</v>
      </c>
      <c r="F19" s="10">
        <v>-37006450</v>
      </c>
    </row>
    <row r="20" spans="1:6" x14ac:dyDescent="0.25">
      <c r="A20" t="s">
        <v>41</v>
      </c>
      <c r="B20" s="10">
        <v>0</v>
      </c>
      <c r="C20" s="10">
        <v>0</v>
      </c>
      <c r="D20" s="10">
        <v>0</v>
      </c>
      <c r="E20" s="10">
        <v>231303983</v>
      </c>
      <c r="F20" s="10">
        <v>-3222939462</v>
      </c>
    </row>
    <row r="21" spans="1:6" x14ac:dyDescent="0.25">
      <c r="A21" t="s">
        <v>42</v>
      </c>
      <c r="B21" s="10">
        <v>0</v>
      </c>
      <c r="C21" s="10">
        <v>0</v>
      </c>
      <c r="D21" s="10">
        <v>0</v>
      </c>
      <c r="E21" s="10">
        <v>0</v>
      </c>
      <c r="F21" s="10">
        <v>3250000000</v>
      </c>
    </row>
    <row r="22" spans="1:6" x14ac:dyDescent="0.25">
      <c r="A22" t="s">
        <v>43</v>
      </c>
      <c r="B22" s="10">
        <v>0</v>
      </c>
      <c r="C22" s="10">
        <v>0</v>
      </c>
      <c r="D22" s="10">
        <v>0</v>
      </c>
      <c r="E22" s="10">
        <v>0</v>
      </c>
      <c r="F22" s="10">
        <v>3944812</v>
      </c>
    </row>
    <row r="23" spans="1:6" x14ac:dyDescent="0.25">
      <c r="A23" t="s">
        <v>44</v>
      </c>
      <c r="B23" s="10">
        <v>0</v>
      </c>
      <c r="C23" s="10">
        <v>0</v>
      </c>
      <c r="D23" s="10">
        <v>0</v>
      </c>
      <c r="E23" s="10">
        <v>0</v>
      </c>
      <c r="F23" s="10">
        <v>428000505</v>
      </c>
    </row>
    <row r="24" spans="1:6" x14ac:dyDescent="0.25">
      <c r="A24" s="2"/>
      <c r="B24" s="18">
        <f t="shared" ref="B24:E24" si="2">SUM(B18:B23)</f>
        <v>0</v>
      </c>
      <c r="C24" s="18">
        <f t="shared" si="2"/>
        <v>0</v>
      </c>
      <c r="D24" s="18">
        <f t="shared" si="2"/>
        <v>0</v>
      </c>
      <c r="E24" s="18">
        <f t="shared" si="2"/>
        <v>141429775</v>
      </c>
      <c r="F24" s="18">
        <f t="shared" ref="F24" si="3">SUM(F18:F23)</f>
        <v>398670611</v>
      </c>
    </row>
    <row r="25" spans="1:6" x14ac:dyDescent="0.25">
      <c r="A25" s="2" t="s">
        <v>68</v>
      </c>
      <c r="B25" s="12">
        <f t="shared" ref="B25:E25" si="4">B9+B16+B24</f>
        <v>0</v>
      </c>
      <c r="C25" s="12">
        <f t="shared" si="4"/>
        <v>0</v>
      </c>
      <c r="D25" s="12">
        <f t="shared" si="4"/>
        <v>0</v>
      </c>
      <c r="E25" s="12">
        <f t="shared" si="4"/>
        <v>-1654553</v>
      </c>
      <c r="F25" s="12">
        <f>F9+F16+F24</f>
        <v>220046407</v>
      </c>
    </row>
    <row r="26" spans="1:6" x14ac:dyDescent="0.25">
      <c r="A26" s="35" t="s">
        <v>69</v>
      </c>
      <c r="B26" s="12"/>
      <c r="C26" s="12"/>
      <c r="D26" s="12"/>
      <c r="E26" s="12">
        <v>12572718</v>
      </c>
      <c r="F26" s="12">
        <v>10918165</v>
      </c>
    </row>
    <row r="27" spans="1:6" x14ac:dyDescent="0.25">
      <c r="A27" s="33" t="s">
        <v>70</v>
      </c>
      <c r="B27" s="12">
        <f t="shared" ref="B27:F27" si="5">B25+B26</f>
        <v>0</v>
      </c>
      <c r="C27" s="12">
        <f t="shared" si="5"/>
        <v>0</v>
      </c>
      <c r="D27" s="12">
        <f t="shared" si="5"/>
        <v>0</v>
      </c>
      <c r="E27" s="12">
        <f t="shared" si="5"/>
        <v>10918165</v>
      </c>
      <c r="F27" s="12">
        <f t="shared" si="5"/>
        <v>230964572</v>
      </c>
    </row>
    <row r="28" spans="1:6" x14ac:dyDescent="0.25">
      <c r="B28" s="10"/>
      <c r="C28" s="10"/>
      <c r="D28" s="10"/>
      <c r="E28" s="10"/>
      <c r="F28" s="10"/>
    </row>
    <row r="29" spans="1:6" x14ac:dyDescent="0.25">
      <c r="A29" s="33" t="s">
        <v>71</v>
      </c>
      <c r="B29" s="8">
        <f>B9/('1'!B39/10)</f>
        <v>0</v>
      </c>
      <c r="C29" s="8">
        <f>C9/('1'!C39/10)</f>
        <v>0</v>
      </c>
      <c r="D29" s="8">
        <f>D9/('1'!D39/10)</f>
        <v>0</v>
      </c>
      <c r="E29" s="8">
        <f>E9/('1'!E39/10)</f>
        <v>19.980208823529413</v>
      </c>
      <c r="F29" s="8">
        <f>F9/('1'!F39/10)</f>
        <v>1.8274517800000001</v>
      </c>
    </row>
    <row r="30" spans="1:6" x14ac:dyDescent="0.25">
      <c r="A30" s="33" t="s">
        <v>72</v>
      </c>
      <c r="B30" s="8">
        <v>6250000</v>
      </c>
      <c r="C30" s="8">
        <v>6250000</v>
      </c>
      <c r="D30" s="8">
        <v>6250000</v>
      </c>
      <c r="E30" s="8">
        <v>8500000</v>
      </c>
      <c r="F30">
        <v>100000000</v>
      </c>
    </row>
    <row r="31" spans="1:6" x14ac:dyDescent="0.25">
      <c r="A31" s="2"/>
      <c r="B31" s="8"/>
      <c r="C31" s="8"/>
      <c r="D31" s="8"/>
      <c r="E3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7" sqref="B7"/>
    </sheetView>
  </sheetViews>
  <sheetFormatPr defaultRowHeight="15" x14ac:dyDescent="0.25"/>
  <cols>
    <col min="1" max="1" width="45.5703125" bestFit="1" customWidth="1"/>
  </cols>
  <sheetData>
    <row r="1" spans="1:1" ht="15.75" x14ac:dyDescent="0.25">
      <c r="A1" s="3" t="s">
        <v>15</v>
      </c>
    </row>
    <row r="2" spans="1:1" x14ac:dyDescent="0.25">
      <c r="A2" s="2" t="s">
        <v>73</v>
      </c>
    </row>
    <row r="3" spans="1:1" ht="15.75" x14ac:dyDescent="0.25">
      <c r="A3" s="3" t="s">
        <v>46</v>
      </c>
    </row>
    <row r="5" spans="1:1" x14ac:dyDescent="0.25">
      <c r="A5" s="4" t="s">
        <v>74</v>
      </c>
    </row>
    <row r="6" spans="1:1" x14ac:dyDescent="0.25">
      <c r="A6" s="4" t="s">
        <v>75</v>
      </c>
    </row>
    <row r="7" spans="1:1" x14ac:dyDescent="0.25">
      <c r="A7" s="4" t="s">
        <v>76</v>
      </c>
    </row>
    <row r="8" spans="1:1" x14ac:dyDescent="0.25">
      <c r="A8" s="4" t="s">
        <v>77</v>
      </c>
    </row>
    <row r="9" spans="1:1" x14ac:dyDescent="0.25">
      <c r="A9" s="4" t="s">
        <v>78</v>
      </c>
    </row>
    <row r="10" spans="1:1" x14ac:dyDescent="0.25">
      <c r="A10" t="s">
        <v>79</v>
      </c>
    </row>
    <row r="11" spans="1:1" x14ac:dyDescent="0.25">
      <c r="A11" s="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2020-04-12T16:28:50Z</dcterms:modified>
</cp:coreProperties>
</file>