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ood and Allied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F30" i="1"/>
  <c r="C30" i="1"/>
  <c r="D30" i="1"/>
  <c r="C37" i="1"/>
  <c r="D37" i="1"/>
  <c r="E37" i="1"/>
  <c r="F37" i="1"/>
  <c r="B37" i="1"/>
  <c r="C23" i="1"/>
  <c r="D23" i="1"/>
  <c r="B23" i="1"/>
  <c r="C11" i="3" l="1"/>
  <c r="D11" i="3"/>
  <c r="E11" i="3"/>
  <c r="F11" i="3"/>
  <c r="B11" i="3"/>
  <c r="E13" i="1"/>
  <c r="F23" i="1"/>
  <c r="E23" i="1" l="1"/>
  <c r="C16" i="3"/>
  <c r="D16" i="3"/>
  <c r="E16" i="3"/>
  <c r="F16" i="3"/>
  <c r="E46" i="1"/>
  <c r="C12" i="2"/>
  <c r="D12" i="2"/>
  <c r="E12" i="2"/>
  <c r="F12" i="2"/>
  <c r="E22" i="1"/>
  <c r="B30" i="1" l="1"/>
  <c r="B12" i="2" l="1"/>
  <c r="C22" i="3" l="1"/>
  <c r="D22" i="3"/>
  <c r="E22" i="3"/>
  <c r="F22" i="3"/>
  <c r="B22" i="3"/>
  <c r="F29" i="3" l="1"/>
  <c r="F24" i="3"/>
  <c r="F26" i="3" s="1"/>
  <c r="E24" i="3"/>
  <c r="D29" i="3"/>
  <c r="D24" i="3"/>
  <c r="C29" i="3"/>
  <c r="C24" i="3"/>
  <c r="E29" i="3"/>
  <c r="B16" i="3"/>
  <c r="B24" i="3" s="1"/>
  <c r="B29" i="3" l="1"/>
  <c r="C23" i="2"/>
  <c r="D23" i="2"/>
  <c r="E23" i="2"/>
  <c r="F23" i="2"/>
  <c r="B23" i="2"/>
  <c r="B8" i="4"/>
  <c r="F8" i="4" l="1"/>
  <c r="E52" i="1"/>
  <c r="E8" i="4"/>
  <c r="D52" i="1"/>
  <c r="D8" i="4"/>
  <c r="C52" i="1"/>
  <c r="C8" i="4"/>
  <c r="B52" i="1"/>
  <c r="F52" i="1"/>
  <c r="E26" i="3"/>
  <c r="C47" i="1"/>
  <c r="C48" i="1" s="1"/>
  <c r="D47" i="1"/>
  <c r="D48" i="1" s="1"/>
  <c r="E47" i="1"/>
  <c r="E48" i="1" s="1"/>
  <c r="F47" i="1"/>
  <c r="F48" i="1" s="1"/>
  <c r="B47" i="1"/>
  <c r="B48" i="1" s="1"/>
  <c r="C9" i="4" l="1"/>
  <c r="D9" i="4"/>
  <c r="E9" i="4"/>
  <c r="F9" i="4"/>
  <c r="B9" i="4"/>
  <c r="C10" i="2" l="1"/>
  <c r="D10" i="2"/>
  <c r="E10" i="2"/>
  <c r="F10" i="2"/>
  <c r="B10" i="2"/>
  <c r="F17" i="2" l="1"/>
  <c r="F19" i="2" s="1"/>
  <c r="D17" i="2"/>
  <c r="D19" i="2" s="1"/>
  <c r="C17" i="2"/>
  <c r="E17" i="2"/>
  <c r="E19" i="2" s="1"/>
  <c r="B17" i="2"/>
  <c r="B19" i="2" s="1"/>
  <c r="C11" i="4" l="1"/>
  <c r="C19" i="2"/>
  <c r="C21" i="2" s="1"/>
  <c r="C26" i="2" s="1"/>
  <c r="D21" i="2"/>
  <c r="D26" i="2" s="1"/>
  <c r="D12" i="4" s="1"/>
  <c r="E21" i="2"/>
  <c r="E26" i="2" s="1"/>
  <c r="F21" i="2"/>
  <c r="F26" i="2" s="1"/>
  <c r="D11" i="4"/>
  <c r="B11" i="4"/>
  <c r="B21" i="2"/>
  <c r="F11" i="4"/>
  <c r="E11" i="4"/>
  <c r="E12" i="4" l="1"/>
  <c r="E29" i="2"/>
  <c r="C12" i="4"/>
  <c r="C29" i="2"/>
  <c r="C6" i="4"/>
  <c r="C10" i="4"/>
  <c r="C7" i="4"/>
  <c r="F12" i="4"/>
  <c r="F29" i="2"/>
  <c r="B26" i="2"/>
  <c r="B10" i="4" s="1"/>
  <c r="D29" i="2"/>
  <c r="D26" i="3"/>
  <c r="B6" i="4" l="1"/>
  <c r="B7" i="4"/>
  <c r="B29" i="2"/>
  <c r="B12" i="4"/>
  <c r="B26" i="3"/>
  <c r="F50" i="1" l="1"/>
  <c r="D10" i="4" l="1"/>
  <c r="D6" i="4"/>
  <c r="F10" i="4"/>
  <c r="F7" i="4"/>
  <c r="F6" i="4"/>
  <c r="E10" i="4"/>
  <c r="E7" i="4"/>
  <c r="E6" i="4"/>
  <c r="C26" i="3" l="1"/>
  <c r="D7" i="4"/>
  <c r="C50" i="1" l="1"/>
  <c r="B50" i="1"/>
  <c r="E50" i="1"/>
  <c r="D50" i="1"/>
</calcChain>
</file>

<file path=xl/sharedStrings.xml><?xml version="1.0" encoding="utf-8"?>
<sst xmlns="http://schemas.openxmlformats.org/spreadsheetml/2006/main" count="114" uniqueCount="90">
  <si>
    <t>Non Current Assets</t>
  </si>
  <si>
    <t>Inventories</t>
  </si>
  <si>
    <t>Current tax</t>
  </si>
  <si>
    <t>Deferred tax</t>
  </si>
  <si>
    <t>Statement of Cash Flows</t>
  </si>
  <si>
    <t>Net increase in cash &amp; cash equivalents</t>
  </si>
  <si>
    <t>Check</t>
  </si>
  <si>
    <t>Quarter 3</t>
  </si>
  <si>
    <t>Quarter 2</t>
  </si>
  <si>
    <t>Quarter 1</t>
  </si>
  <si>
    <t xml:space="preserve">Turnover </t>
  </si>
  <si>
    <t>Cost &amp; Expenses</t>
  </si>
  <si>
    <t>Net Profit before WPPF, WF &amp; Income tax</t>
  </si>
  <si>
    <t>Contribution to WPPF &amp; WF</t>
  </si>
  <si>
    <t>Net Profit before Income tax</t>
  </si>
  <si>
    <t>Provision for Income tax</t>
  </si>
  <si>
    <t>Cash generated from Operations</t>
  </si>
  <si>
    <t>Total Non Current Assets</t>
  </si>
  <si>
    <t>Total Current Assets</t>
  </si>
  <si>
    <t>Total Assets</t>
  </si>
  <si>
    <t>Current Assets</t>
  </si>
  <si>
    <t>Non Current Liabilities</t>
  </si>
  <si>
    <t>Total Non Current Liabilities</t>
  </si>
  <si>
    <t>Current  Liabilities</t>
  </si>
  <si>
    <t xml:space="preserve"> Total Current  Liabilities</t>
  </si>
  <si>
    <t>Cash flows from operating activities</t>
  </si>
  <si>
    <t>Cash flows from financing  activities</t>
  </si>
  <si>
    <t>Opening cash &amp; cash equivalents</t>
  </si>
  <si>
    <t>Closing cash  &amp; cash equivalents</t>
  </si>
  <si>
    <t>Net cash provided by (used in) financing  activities</t>
  </si>
  <si>
    <t xml:space="preserve">STATEMENT OF FINANCIAL POSITION </t>
  </si>
  <si>
    <t>AS AT QUARTER END</t>
  </si>
  <si>
    <t>ASSETS</t>
  </si>
  <si>
    <t>EQUITY AND LIABILITIES</t>
  </si>
  <si>
    <t>Shareholders' Equity</t>
  </si>
  <si>
    <t>Total Shareholders' Equity</t>
  </si>
  <si>
    <t xml:space="preserve"> Total  Liabilities</t>
  </si>
  <si>
    <t>TOTAL EQUITY AND LAIBILITITES</t>
  </si>
  <si>
    <t>Net Asset Value Per Share</t>
  </si>
  <si>
    <t>STATEMENT OF PROFIT &amp; LOSS</t>
  </si>
  <si>
    <t>Earning Per Share</t>
  </si>
  <si>
    <t>Profit after Taxation</t>
  </si>
  <si>
    <t>Net Operating Cash Flow per Share</t>
  </si>
  <si>
    <t>Gross Profit</t>
  </si>
  <si>
    <t>Operating Expenses</t>
  </si>
  <si>
    <t>Operating Profit</t>
  </si>
  <si>
    <t>Cash Flows from investing activities</t>
  </si>
  <si>
    <t>Net cash flow from investing activities</t>
  </si>
  <si>
    <t>Ratios</t>
  </si>
  <si>
    <t>As at quarter end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</si>
  <si>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</si>
  <si>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</si>
  <si>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</si>
  <si>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</si>
  <si>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</si>
  <si>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</si>
  <si>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</si>
  <si>
    <t>Share Capital</t>
  </si>
  <si>
    <t>Retained earnings</t>
  </si>
  <si>
    <t>Administrative  &amp; selling expenses</t>
  </si>
  <si>
    <t>Acquisition of property, plant &amp; equipment</t>
  </si>
  <si>
    <t>Selling &amp; distribution expenses</t>
  </si>
  <si>
    <t>Long term borrowing (secured)</t>
  </si>
  <si>
    <t>Advances, deposits and prepayments</t>
  </si>
  <si>
    <t>Cash and bank balances</t>
  </si>
  <si>
    <t>Collections from turnover and other income</t>
  </si>
  <si>
    <t>Non operating income</t>
  </si>
  <si>
    <t>Trade &amp; other receivables</t>
  </si>
  <si>
    <t>Disposal of long term assets</t>
  </si>
  <si>
    <t>Property, plant &amp; equipments</t>
  </si>
  <si>
    <t>Capital work in progress</t>
  </si>
  <si>
    <t>Investment in shares at cost</t>
  </si>
  <si>
    <t>Payment to IPO applicant</t>
  </si>
  <si>
    <t>Current portion of long term loan</t>
  </si>
  <si>
    <t>Short term loan</t>
  </si>
  <si>
    <t>Trade abd other payables</t>
  </si>
  <si>
    <t>Provision for contribution to WPPF</t>
  </si>
  <si>
    <t>Other liabilities</t>
  </si>
  <si>
    <t>Income tax paid</t>
  </si>
  <si>
    <t>Retirement of fixed assets</t>
  </si>
  <si>
    <t>SHYAMPUR SUGAR MILLS</t>
  </si>
  <si>
    <t>Other Assets</t>
  </si>
  <si>
    <t>Grants</t>
  </si>
  <si>
    <t>Govt equity</t>
  </si>
  <si>
    <t>Interest expenses</t>
  </si>
  <si>
    <t>Payment for cost and expenses</t>
  </si>
  <si>
    <t>Loan received</t>
  </si>
  <si>
    <t>Loan repaid</t>
  </si>
  <si>
    <t>Dividend paid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</si>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</sst>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0" xfId="0" applyFont="1"/>
    <xf numFmtId="43" fontId="0" fillId="0" borderId="0" xfId="1" applyNumberFormat="1" applyFont="1"/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Font="1" applyAlignment="1">
      <alignment horizontal="left" indent="1"/>
    </xf>
    <xf numFmtId="164" fontId="1" fillId="0" borderId="0" xfId="1" applyNumberFormat="1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3" fillId="0" borderId="0" xfId="0" applyFont="1" applyAlignment="1"/>
    <xf numFmtId="2" fontId="2" fillId="0" borderId="0" xfId="0" applyNumberFormat="1" applyFont="1"/>
    <xf numFmtId="164" fontId="2" fillId="0" borderId="1" xfId="1" applyNumberFormat="1" applyFont="1" applyBorder="1"/>
    <xf numFmtId="164" fontId="2" fillId="0" borderId="2" xfId="1" applyNumberFormat="1" applyFont="1" applyBorder="1"/>
    <xf numFmtId="43" fontId="2" fillId="0" borderId="3" xfId="0" applyNumberFormat="1" applyFont="1" applyBorder="1"/>
    <xf numFmtId="164" fontId="2" fillId="0" borderId="0" xfId="1" applyNumberFormat="1" applyFont="1" applyBorder="1"/>
    <xf numFmtId="2" fontId="2" fillId="0" borderId="3" xfId="0" applyNumberFormat="1" applyFont="1" applyBorder="1"/>
    <xf numFmtId="164" fontId="2" fillId="0" borderId="4" xfId="1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1" fillId="0" borderId="0" xfId="1" applyNumberFormat="1" applyFont="1" applyBorder="1"/>
    <xf numFmtId="0" fontId="0" fillId="0" borderId="0" xfId="0" applyFill="1"/>
    <xf numFmtId="164" fontId="2" fillId="0" borderId="0" xfId="0" applyNumberFormat="1" applyFont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10" fontId="0" fillId="0" borderId="0" xfId="2" applyNumberFormat="1" applyFon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164" fontId="2" fillId="0" borderId="1" xfId="0" applyNumberFormat="1" applyFont="1" applyBorder="1"/>
    <xf numFmtId="164" fontId="0" fillId="0" borderId="0" xfId="2" applyNumberFormat="1" applyFont="1"/>
    <xf numFmtId="164" fontId="1" fillId="0" borderId="0" xfId="2" applyNumberFormat="1" applyFont="1"/>
    <xf numFmtId="43" fontId="2" fillId="0" borderId="3" xfId="1" applyNumberFormat="1" applyFont="1" applyFill="1" applyBorder="1"/>
    <xf numFmtId="164" fontId="0" fillId="0" borderId="0" xfId="2" applyNumberFormat="1" applyFont="1" applyFill="1" applyAlignment="1">
      <alignment horizontal="center"/>
    </xf>
    <xf numFmtId="164" fontId="2" fillId="0" borderId="0" xfId="0" applyNumberFormat="1" applyFont="1" applyBorder="1"/>
    <xf numFmtId="165" fontId="5" fillId="0" borderId="3" xfId="1" applyNumberFormat="1" applyFont="1" applyFill="1" applyBorder="1"/>
    <xf numFmtId="164" fontId="0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1" sqref="B1:B1048576"/>
    </sheetView>
  </sheetViews>
  <sheetFormatPr defaultRowHeight="15" x14ac:dyDescent="0.25"/>
  <cols>
    <col min="1" max="1" width="49.28515625" customWidth="1"/>
    <col min="2" max="2" width="17.5703125" customWidth="1"/>
    <col min="3" max="3" width="16.28515625" customWidth="1"/>
    <col min="4" max="4" width="17.28515625" customWidth="1"/>
    <col min="5" max="5" width="18.140625" customWidth="1"/>
    <col min="6" max="6" width="17.28515625" customWidth="1"/>
    <col min="7" max="7" width="14.28515625" bestFit="1" customWidth="1"/>
  </cols>
  <sheetData>
    <row r="1" spans="1:7" ht="15.75" x14ac:dyDescent="0.25">
      <c r="A1" s="8" t="s">
        <v>80</v>
      </c>
    </row>
    <row r="2" spans="1:7" ht="15.75" x14ac:dyDescent="0.25">
      <c r="A2" s="8" t="s">
        <v>30</v>
      </c>
    </row>
    <row r="3" spans="1:7" ht="15.75" x14ac:dyDescent="0.25">
      <c r="A3" s="8" t="s">
        <v>31</v>
      </c>
    </row>
    <row r="4" spans="1:7" ht="15.75" x14ac:dyDescent="0.25">
      <c r="A4" s="8"/>
      <c r="B4" s="22"/>
      <c r="C4" s="22"/>
      <c r="D4" s="22"/>
      <c r="E4" s="22"/>
      <c r="F4" s="22"/>
    </row>
    <row r="5" spans="1:7" x14ac:dyDescent="0.25">
      <c r="B5" s="6" t="s">
        <v>8</v>
      </c>
      <c r="C5" s="6" t="s">
        <v>7</v>
      </c>
      <c r="D5" s="6" t="s">
        <v>9</v>
      </c>
      <c r="E5" s="6" t="s">
        <v>8</v>
      </c>
      <c r="F5" s="6" t="s">
        <v>7</v>
      </c>
      <c r="G5" s="6"/>
    </row>
    <row r="6" spans="1:7" x14ac:dyDescent="0.25">
      <c r="B6" s="7">
        <v>43100</v>
      </c>
      <c r="C6" s="7">
        <v>43190</v>
      </c>
      <c r="D6" s="7">
        <v>43373</v>
      </c>
      <c r="E6" s="7">
        <v>43465</v>
      </c>
      <c r="F6" s="7">
        <v>43555</v>
      </c>
      <c r="G6" s="7"/>
    </row>
    <row r="7" spans="1:7" x14ac:dyDescent="0.25">
      <c r="A7" s="11" t="s">
        <v>32</v>
      </c>
      <c r="B7" s="4"/>
      <c r="C7" s="4"/>
      <c r="D7" s="4"/>
      <c r="E7" s="4"/>
      <c r="F7" s="4"/>
      <c r="G7" s="4"/>
    </row>
    <row r="8" spans="1:7" x14ac:dyDescent="0.25">
      <c r="A8" s="1" t="s">
        <v>0</v>
      </c>
      <c r="C8" s="4"/>
      <c r="D8" s="4"/>
      <c r="E8" s="4"/>
      <c r="F8" s="4"/>
      <c r="G8" s="4"/>
    </row>
    <row r="9" spans="1:7" x14ac:dyDescent="0.25">
      <c r="A9" t="s">
        <v>69</v>
      </c>
      <c r="B9" s="4"/>
      <c r="C9" s="31"/>
      <c r="D9" s="4"/>
      <c r="E9" s="4"/>
      <c r="F9" s="4"/>
      <c r="G9" s="4"/>
    </row>
    <row r="10" spans="1:7" x14ac:dyDescent="0.25">
      <c r="A10" t="s">
        <v>70</v>
      </c>
      <c r="B10" s="4"/>
      <c r="C10" s="31"/>
      <c r="D10" s="4"/>
      <c r="E10" s="40" t="s">
        <v>89</v>
      </c>
      <c r="F10" s="4"/>
      <c r="G10" s="4"/>
    </row>
    <row r="11" spans="1:7" x14ac:dyDescent="0.25">
      <c r="A11" t="s">
        <v>79</v>
      </c>
      <c r="B11" s="4"/>
      <c r="C11" s="31"/>
      <c r="D11" s="4"/>
      <c r="E11" s="4"/>
      <c r="F11" s="4"/>
      <c r="G11" s="4"/>
    </row>
    <row r="12" spans="1:7" x14ac:dyDescent="0.25">
      <c r="A12" t="s">
        <v>71</v>
      </c>
      <c r="B12" s="4"/>
      <c r="C12" s="31"/>
      <c r="D12" s="4"/>
      <c r="E12" s="4"/>
      <c r="F12" s="4"/>
      <c r="G12" s="4"/>
    </row>
    <row r="13" spans="1:7" x14ac:dyDescent="0.25">
      <c r="A13" s="1" t="s">
        <v>17</v>
      </c>
      <c r="B13" s="17">
        <v>86048000</v>
      </c>
      <c r="C13" s="17">
        <v>84298000</v>
      </c>
      <c r="D13" s="17">
        <v>83813000</v>
      </c>
      <c r="E13" s="17">
        <f t="shared" ref="E13" si="0">SUM(E9:E12)</f>
        <v>0</v>
      </c>
      <c r="F13" s="17">
        <v>80088000</v>
      </c>
      <c r="G13" s="5"/>
    </row>
    <row r="14" spans="1:7" x14ac:dyDescent="0.25">
      <c r="A14" s="1"/>
      <c r="B14" s="5"/>
      <c r="C14" s="5"/>
      <c r="D14" s="5"/>
      <c r="E14" s="5"/>
      <c r="F14" s="5"/>
      <c r="G14" s="5"/>
    </row>
    <row r="15" spans="1:7" x14ac:dyDescent="0.25">
      <c r="A15" s="1" t="s">
        <v>81</v>
      </c>
      <c r="B15" s="5">
        <v>19000</v>
      </c>
      <c r="C15" s="5">
        <v>19000</v>
      </c>
      <c r="D15" s="5">
        <v>19000</v>
      </c>
      <c r="E15" s="5"/>
      <c r="F15" s="5">
        <v>19000</v>
      </c>
      <c r="G15" s="5"/>
    </row>
    <row r="16" spans="1:7" x14ac:dyDescent="0.25">
      <c r="A16" s="1"/>
      <c r="B16" s="5"/>
      <c r="C16" s="5"/>
      <c r="D16" s="5"/>
      <c r="E16" s="5"/>
      <c r="F16" s="5"/>
      <c r="G16" s="5"/>
    </row>
    <row r="17" spans="1:7" x14ac:dyDescent="0.25">
      <c r="A17" s="1" t="s">
        <v>20</v>
      </c>
      <c r="B17" s="4"/>
      <c r="C17" s="4"/>
      <c r="D17" s="4"/>
      <c r="E17" s="4"/>
      <c r="F17" s="4"/>
      <c r="G17" s="4"/>
    </row>
    <row r="18" spans="1:7" x14ac:dyDescent="0.25">
      <c r="A18" t="s">
        <v>1</v>
      </c>
      <c r="B18" s="31"/>
      <c r="C18" s="31"/>
      <c r="D18" s="4"/>
      <c r="E18" s="4"/>
      <c r="F18" s="4"/>
      <c r="G18" s="4"/>
    </row>
    <row r="19" spans="1:7" x14ac:dyDescent="0.25">
      <c r="A19" s="2" t="s">
        <v>67</v>
      </c>
      <c r="B19" s="31"/>
      <c r="C19" s="31"/>
      <c r="D19" s="4"/>
      <c r="E19" s="4"/>
      <c r="F19" s="4"/>
      <c r="G19" s="4"/>
    </row>
    <row r="20" spans="1:7" x14ac:dyDescent="0.25">
      <c r="A20" t="s">
        <v>63</v>
      </c>
      <c r="B20" s="31"/>
      <c r="C20" s="31"/>
      <c r="D20" s="4"/>
      <c r="E20" s="4"/>
      <c r="F20" s="4"/>
      <c r="G20" s="4"/>
    </row>
    <row r="21" spans="1:7" x14ac:dyDescent="0.25">
      <c r="A21" t="s">
        <v>64</v>
      </c>
      <c r="B21" s="31"/>
      <c r="C21" s="31"/>
      <c r="D21" s="4"/>
      <c r="E21" s="4"/>
      <c r="F21" s="4"/>
      <c r="G21" s="4"/>
    </row>
    <row r="22" spans="1:7" x14ac:dyDescent="0.25">
      <c r="A22" s="1" t="s">
        <v>18</v>
      </c>
      <c r="B22" s="16">
        <v>227914000</v>
      </c>
      <c r="C22" s="16">
        <v>227438000</v>
      </c>
      <c r="D22" s="16">
        <v>275879000</v>
      </c>
      <c r="E22" s="16">
        <f>SUM(E18:E21)</f>
        <v>0</v>
      </c>
      <c r="F22" s="16">
        <v>269597000</v>
      </c>
      <c r="G22" s="5"/>
    </row>
    <row r="23" spans="1:7" ht="15.75" thickBot="1" x14ac:dyDescent="0.3">
      <c r="A23" s="1" t="s">
        <v>19</v>
      </c>
      <c r="B23" s="21">
        <f>B13+B22+B15</f>
        <v>313981000</v>
      </c>
      <c r="C23" s="21">
        <f t="shared" ref="C23:F23" si="1">C13+C22+C15</f>
        <v>311755000</v>
      </c>
      <c r="D23" s="21">
        <f t="shared" si="1"/>
        <v>359711000</v>
      </c>
      <c r="E23" s="21">
        <f t="shared" si="1"/>
        <v>0</v>
      </c>
      <c r="F23" s="21">
        <f t="shared" si="1"/>
        <v>349704000</v>
      </c>
      <c r="G23" s="5"/>
    </row>
    <row r="24" spans="1:7" x14ac:dyDescent="0.25">
      <c r="A24" s="1"/>
      <c r="B24" s="5"/>
      <c r="C24" s="5"/>
      <c r="D24" s="5"/>
      <c r="E24" s="5"/>
      <c r="F24" s="5"/>
      <c r="G24" s="5"/>
    </row>
    <row r="25" spans="1:7" x14ac:dyDescent="0.25">
      <c r="A25" s="12" t="s">
        <v>33</v>
      </c>
      <c r="B25" s="4"/>
      <c r="C25" s="4"/>
      <c r="D25" s="4"/>
      <c r="E25" s="4"/>
      <c r="F25" s="4"/>
      <c r="G25" s="4"/>
    </row>
    <row r="26" spans="1:7" x14ac:dyDescent="0.25">
      <c r="A26" s="1" t="s">
        <v>34</v>
      </c>
      <c r="B26" s="4"/>
      <c r="C26" s="4"/>
      <c r="D26" s="4"/>
      <c r="E26" s="4"/>
      <c r="F26" s="4"/>
      <c r="G26" s="4"/>
    </row>
    <row r="27" spans="1:7" x14ac:dyDescent="0.25">
      <c r="A27" t="s">
        <v>57</v>
      </c>
      <c r="B27" s="31">
        <v>50000000</v>
      </c>
      <c r="C27" s="31">
        <v>50000000</v>
      </c>
      <c r="D27" s="4">
        <v>50000000</v>
      </c>
      <c r="E27" s="4"/>
      <c r="F27" s="4">
        <v>50000000</v>
      </c>
      <c r="G27" s="4"/>
    </row>
    <row r="28" spans="1:7" x14ac:dyDescent="0.25">
      <c r="A28" t="s">
        <v>83</v>
      </c>
      <c r="B28" s="31">
        <v>2664000</v>
      </c>
      <c r="C28" s="31">
        <v>2664000</v>
      </c>
      <c r="D28" s="4">
        <v>2664000</v>
      </c>
      <c r="E28" s="4"/>
      <c r="F28" s="4">
        <v>2664000</v>
      </c>
      <c r="G28" s="4"/>
    </row>
    <row r="29" spans="1:7" x14ac:dyDescent="0.25">
      <c r="A29" s="2" t="s">
        <v>58</v>
      </c>
      <c r="B29" s="32">
        <v>-3552049000</v>
      </c>
      <c r="C29" s="32">
        <v>-3626990000</v>
      </c>
      <c r="D29" s="10">
        <v>-3900293000</v>
      </c>
      <c r="E29" s="10"/>
      <c r="F29" s="10">
        <v>-4204093000</v>
      </c>
      <c r="G29" s="4"/>
    </row>
    <row r="30" spans="1:7" x14ac:dyDescent="0.25">
      <c r="A30" s="1" t="s">
        <v>35</v>
      </c>
      <c r="B30" s="33">
        <f>SUM(B27:B29)</f>
        <v>-3499385000</v>
      </c>
      <c r="C30" s="33">
        <f t="shared" ref="C30:D30" si="2">SUM(C27:C29)</f>
        <v>-3574326000</v>
      </c>
      <c r="D30" s="33">
        <f t="shared" si="2"/>
        <v>-3847629000</v>
      </c>
      <c r="E30" s="33">
        <f t="shared" ref="E30" si="3">SUM(E27:E29)</f>
        <v>0</v>
      </c>
      <c r="F30" s="33">
        <f t="shared" ref="F30" si="4">SUM(F27:F29)</f>
        <v>-4151429000</v>
      </c>
      <c r="G30" s="4"/>
    </row>
    <row r="31" spans="1:7" x14ac:dyDescent="0.25">
      <c r="A31" s="1"/>
      <c r="B31" s="38"/>
      <c r="C31" s="38"/>
      <c r="D31" s="38"/>
      <c r="E31" s="38"/>
      <c r="F31" s="38"/>
      <c r="G31" s="4"/>
    </row>
    <row r="32" spans="1:7" x14ac:dyDescent="0.25">
      <c r="A32" s="1"/>
      <c r="B32" s="5"/>
      <c r="C32" s="5"/>
      <c r="D32" s="5"/>
      <c r="E32" s="5"/>
      <c r="F32" s="5"/>
      <c r="G32" s="5"/>
    </row>
    <row r="33" spans="1:7" x14ac:dyDescent="0.25">
      <c r="A33" s="1" t="s">
        <v>21</v>
      </c>
      <c r="B33" s="4"/>
      <c r="C33" s="4"/>
      <c r="D33" s="4"/>
      <c r="E33" s="4"/>
      <c r="F33" s="4"/>
      <c r="G33" s="4"/>
    </row>
    <row r="34" spans="1:7" x14ac:dyDescent="0.25">
      <c r="G34" s="4"/>
    </row>
    <row r="35" spans="1:7" x14ac:dyDescent="0.25">
      <c r="A35" s="2" t="s">
        <v>82</v>
      </c>
      <c r="B35" s="32">
        <v>1150000</v>
      </c>
      <c r="C35" s="32">
        <v>1150000</v>
      </c>
      <c r="D35" s="10">
        <v>1061000</v>
      </c>
      <c r="E35" s="10"/>
      <c r="F35" s="10">
        <v>1061000</v>
      </c>
      <c r="G35" s="4"/>
    </row>
    <row r="36" spans="1:7" x14ac:dyDescent="0.25">
      <c r="A36" s="2" t="s">
        <v>62</v>
      </c>
      <c r="B36" s="31">
        <v>169069000</v>
      </c>
      <c r="C36" s="31">
        <v>169069000</v>
      </c>
      <c r="D36" s="4">
        <v>169069000</v>
      </c>
      <c r="E36" s="4"/>
      <c r="F36" s="4">
        <v>169069000</v>
      </c>
      <c r="G36" s="4"/>
    </row>
    <row r="37" spans="1:7" x14ac:dyDescent="0.25">
      <c r="A37" s="1" t="s">
        <v>22</v>
      </c>
      <c r="B37" s="17">
        <f>SUM(B35:B36)</f>
        <v>170219000</v>
      </c>
      <c r="C37" s="17">
        <f t="shared" ref="C37:F37" si="5">SUM(C35:C36)</f>
        <v>170219000</v>
      </c>
      <c r="D37" s="17">
        <f t="shared" si="5"/>
        <v>170130000</v>
      </c>
      <c r="E37" s="17">
        <f t="shared" si="5"/>
        <v>0</v>
      </c>
      <c r="F37" s="17">
        <f t="shared" si="5"/>
        <v>170130000</v>
      </c>
      <c r="G37" s="5"/>
    </row>
    <row r="38" spans="1:7" x14ac:dyDescent="0.25">
      <c r="A38" s="1"/>
      <c r="B38" s="5"/>
      <c r="C38" s="5"/>
      <c r="D38" s="5"/>
      <c r="E38" s="5"/>
      <c r="F38" s="5"/>
      <c r="G38" s="5"/>
    </row>
    <row r="39" spans="1:7" x14ac:dyDescent="0.25">
      <c r="A39" s="1" t="s">
        <v>23</v>
      </c>
      <c r="B39" s="4"/>
      <c r="C39" s="4"/>
      <c r="D39" s="4"/>
      <c r="E39" s="4"/>
      <c r="F39" s="4"/>
      <c r="G39" s="4"/>
    </row>
    <row r="40" spans="1:7" x14ac:dyDescent="0.25">
      <c r="A40" t="s">
        <v>72</v>
      </c>
      <c r="B40" s="32"/>
      <c r="C40" s="31"/>
      <c r="D40" s="4"/>
      <c r="E40" s="4"/>
      <c r="F40" s="4"/>
      <c r="G40" s="4"/>
    </row>
    <row r="41" spans="1:7" x14ac:dyDescent="0.25">
      <c r="A41" s="2" t="s">
        <v>73</v>
      </c>
      <c r="B41" s="32"/>
      <c r="C41" s="32"/>
      <c r="D41" s="10"/>
      <c r="E41" s="10"/>
      <c r="F41" s="10"/>
      <c r="G41" s="4"/>
    </row>
    <row r="42" spans="1:7" x14ac:dyDescent="0.25">
      <c r="A42" s="2" t="s">
        <v>74</v>
      </c>
      <c r="B42" s="32"/>
      <c r="C42" s="32"/>
      <c r="D42" s="10"/>
      <c r="E42" s="10"/>
      <c r="F42" s="10"/>
      <c r="G42" s="4"/>
    </row>
    <row r="43" spans="1:7" x14ac:dyDescent="0.25">
      <c r="A43" s="2" t="s">
        <v>75</v>
      </c>
      <c r="B43" s="32"/>
      <c r="C43" s="32"/>
      <c r="D43" s="10"/>
      <c r="E43" s="10"/>
      <c r="F43" s="10"/>
      <c r="G43" s="4"/>
    </row>
    <row r="44" spans="1:7" x14ac:dyDescent="0.25">
      <c r="A44" s="2" t="s">
        <v>76</v>
      </c>
      <c r="B44" s="32"/>
      <c r="C44" s="32"/>
      <c r="D44" s="10"/>
      <c r="E44" s="10"/>
      <c r="F44" s="10"/>
      <c r="G44" s="4"/>
    </row>
    <row r="45" spans="1:7" x14ac:dyDescent="0.25">
      <c r="A45" s="2" t="s">
        <v>77</v>
      </c>
      <c r="B45" s="32"/>
      <c r="C45" s="32"/>
      <c r="D45" s="10"/>
      <c r="E45" s="10"/>
      <c r="F45" s="10"/>
      <c r="G45" s="4"/>
    </row>
    <row r="46" spans="1:7" x14ac:dyDescent="0.25">
      <c r="A46" s="1" t="s">
        <v>24</v>
      </c>
      <c r="B46" s="16">
        <v>3643147000</v>
      </c>
      <c r="C46" s="16">
        <v>3715862000</v>
      </c>
      <c r="D46" s="16">
        <v>4037210000</v>
      </c>
      <c r="E46" s="16">
        <f>SUM(E40:E45)</f>
        <v>0</v>
      </c>
      <c r="F46" s="16">
        <v>4331003000</v>
      </c>
      <c r="G46" s="5"/>
    </row>
    <row r="47" spans="1:7" x14ac:dyDescent="0.25">
      <c r="A47" s="1" t="s">
        <v>36</v>
      </c>
      <c r="B47" s="17">
        <f>B37+B46</f>
        <v>3813366000</v>
      </c>
      <c r="C47" s="17">
        <f>C37+C46</f>
        <v>3886081000</v>
      </c>
      <c r="D47" s="17">
        <f>D37+D46</f>
        <v>4207340000</v>
      </c>
      <c r="E47" s="17">
        <f>E37+E46</f>
        <v>0</v>
      </c>
      <c r="F47" s="17">
        <f>F37+F46</f>
        <v>4501133000</v>
      </c>
      <c r="G47" s="5"/>
    </row>
    <row r="48" spans="1:7" ht="15.75" thickBot="1" x14ac:dyDescent="0.3">
      <c r="A48" s="1" t="s">
        <v>37</v>
      </c>
      <c r="B48" s="21">
        <f>B30+B47</f>
        <v>313981000</v>
      </c>
      <c r="C48" s="21">
        <f>C30+C47</f>
        <v>311755000</v>
      </c>
      <c r="D48" s="21">
        <f>D30+D47</f>
        <v>359711000</v>
      </c>
      <c r="E48" s="21">
        <f>E30+E47</f>
        <v>0</v>
      </c>
      <c r="F48" s="21">
        <f>F30+F47</f>
        <v>349704000</v>
      </c>
      <c r="G48" s="5"/>
    </row>
    <row r="49" spans="1:7" x14ac:dyDescent="0.25">
      <c r="B49" s="4"/>
      <c r="C49" s="4"/>
      <c r="D49" s="4"/>
      <c r="E49" s="4"/>
      <c r="F49" s="4"/>
      <c r="G49" s="4"/>
    </row>
    <row r="50" spans="1:7" x14ac:dyDescent="0.25">
      <c r="A50" t="s">
        <v>6</v>
      </c>
      <c r="B50" t="str">
        <f>IF(B23=B48,"Balanced","Not Balanced")</f>
        <v>Balanced</v>
      </c>
      <c r="C50" t="str">
        <f>IF(C23=C48,"Balanced","Not Balanced")</f>
        <v>Balanced</v>
      </c>
      <c r="D50" t="str">
        <f>IF(D23=D48,"Balanced","Not Balanced")</f>
        <v>Balanced</v>
      </c>
      <c r="E50" s="25" t="str">
        <f>IF(E23=E48,"Balanced","Not Balanced")</f>
        <v>Balanced</v>
      </c>
      <c r="F50" s="25" t="str">
        <f>IF(F23=F48,"Balanced","Not Balanced")</f>
        <v>Balanced</v>
      </c>
    </row>
    <row r="52" spans="1:7" s="1" customFormat="1" x14ac:dyDescent="0.25">
      <c r="A52" s="1" t="s">
        <v>38</v>
      </c>
      <c r="B52" s="18">
        <f>B30/(B27/10)</f>
        <v>-699.87699999999995</v>
      </c>
      <c r="C52" s="18">
        <f>C30/(C27/10)</f>
        <v>-714.86519999999996</v>
      </c>
      <c r="D52" s="18">
        <f>D30/(D27/10)</f>
        <v>-769.5258</v>
      </c>
      <c r="E52" s="18" t="e">
        <f>E30/(E27/10)</f>
        <v>#DIV/0!</v>
      </c>
      <c r="F52" s="18">
        <f>F30/(F27/10)</f>
        <v>-830.28579999999999</v>
      </c>
      <c r="G5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xSplit="1" ySplit="6" topLeftCell="B7" activePane="bottomRight" state="frozen"/>
      <selection pane="topRight" activeCell="B1" sqref="B1"/>
      <selection pane="bottomLeft" activeCell="A4" sqref="A4"/>
      <selection pane="bottomRight" activeCell="B1" sqref="B1:B1048576"/>
    </sheetView>
  </sheetViews>
  <sheetFormatPr defaultRowHeight="15" x14ac:dyDescent="0.25"/>
  <cols>
    <col min="1" max="1" width="42.28515625" customWidth="1"/>
    <col min="2" max="2" width="15.42578125" customWidth="1"/>
    <col min="3" max="3" width="15" bestFit="1" customWidth="1"/>
    <col min="4" max="4" width="15.140625" customWidth="1"/>
    <col min="5" max="5" width="14.28515625" bestFit="1" customWidth="1"/>
    <col min="6" max="6" width="18.28515625" customWidth="1"/>
  </cols>
  <sheetData>
    <row r="1" spans="1:6" ht="15.75" x14ac:dyDescent="0.25">
      <c r="A1" s="8" t="s">
        <v>80</v>
      </c>
    </row>
    <row r="2" spans="1:6" ht="17.25" customHeight="1" x14ac:dyDescent="0.25">
      <c r="A2" s="14" t="s">
        <v>39</v>
      </c>
    </row>
    <row r="3" spans="1:6" ht="17.25" customHeight="1" x14ac:dyDescent="0.25">
      <c r="A3" s="8" t="s">
        <v>31</v>
      </c>
    </row>
    <row r="4" spans="1:6" ht="17.25" customHeight="1" x14ac:dyDescent="0.25">
      <c r="A4" s="8"/>
      <c r="B4" s="22"/>
      <c r="C4" s="22"/>
      <c r="D4" s="22"/>
      <c r="E4" s="22"/>
      <c r="F4" s="22"/>
    </row>
    <row r="5" spans="1:6" x14ac:dyDescent="0.25">
      <c r="B5" s="6" t="s">
        <v>8</v>
      </c>
      <c r="C5" s="6" t="s">
        <v>7</v>
      </c>
      <c r="D5" s="6" t="s">
        <v>9</v>
      </c>
      <c r="E5" s="6" t="s">
        <v>8</v>
      </c>
      <c r="F5" s="6" t="s">
        <v>7</v>
      </c>
    </row>
    <row r="6" spans="1:6" x14ac:dyDescent="0.25">
      <c r="B6" s="7">
        <v>43100</v>
      </c>
      <c r="C6" s="7">
        <v>43190</v>
      </c>
      <c r="D6" s="7">
        <v>43373</v>
      </c>
      <c r="E6" s="7">
        <v>43465</v>
      </c>
      <c r="F6" s="7">
        <v>43555</v>
      </c>
    </row>
    <row r="7" spans="1:6" x14ac:dyDescent="0.25">
      <c r="B7" s="7"/>
      <c r="C7" s="7"/>
      <c r="D7" s="7"/>
      <c r="E7" s="7"/>
      <c r="F7" s="7"/>
    </row>
    <row r="8" spans="1:6" x14ac:dyDescent="0.25">
      <c r="A8" s="1" t="s">
        <v>10</v>
      </c>
      <c r="B8" s="37">
        <v>31472000</v>
      </c>
      <c r="C8" s="34">
        <v>54077000</v>
      </c>
      <c r="D8" s="35">
        <v>20100000</v>
      </c>
      <c r="E8" s="40" t="s">
        <v>89</v>
      </c>
      <c r="F8" s="35">
        <v>102802000</v>
      </c>
    </row>
    <row r="9" spans="1:6" x14ac:dyDescent="0.25">
      <c r="A9" s="1" t="s">
        <v>11</v>
      </c>
      <c r="B9" s="34">
        <v>136661000</v>
      </c>
      <c r="C9" s="34">
        <v>186560000</v>
      </c>
      <c r="D9" s="34">
        <v>66107000</v>
      </c>
      <c r="E9" s="34"/>
      <c r="F9" s="34">
        <v>286991000</v>
      </c>
    </row>
    <row r="10" spans="1:6" s="2" customFormat="1" x14ac:dyDescent="0.25">
      <c r="A10" s="1" t="s">
        <v>43</v>
      </c>
      <c r="B10" s="16">
        <f>B8-B9</f>
        <v>-105189000</v>
      </c>
      <c r="C10" s="16">
        <f>C8-C9</f>
        <v>-132483000</v>
      </c>
      <c r="D10" s="16">
        <f>D8-D9</f>
        <v>-46007000</v>
      </c>
      <c r="E10" s="16" t="e">
        <f>E8-E9</f>
        <v>#VALUE!</v>
      </c>
      <c r="F10" s="16">
        <f>F8-F9</f>
        <v>-184189000</v>
      </c>
    </row>
    <row r="11" spans="1:6" s="2" customFormat="1" x14ac:dyDescent="0.25">
      <c r="A11" s="1"/>
      <c r="B11" s="19"/>
      <c r="C11" s="19"/>
      <c r="D11" s="19"/>
      <c r="E11" s="19"/>
      <c r="F11" s="19"/>
    </row>
    <row r="12" spans="1:6" s="2" customFormat="1" x14ac:dyDescent="0.25">
      <c r="A12" s="1" t="s">
        <v>44</v>
      </c>
      <c r="B12" s="26">
        <f>SUM(B13:B15)</f>
        <v>98898000</v>
      </c>
      <c r="C12" s="26">
        <f>SUM(C13:C15)</f>
        <v>146464000</v>
      </c>
      <c r="D12" s="26">
        <f>SUM(D13:D15)</f>
        <v>37298000</v>
      </c>
      <c r="E12" s="26">
        <f>SUM(E13:E15)</f>
        <v>0</v>
      </c>
      <c r="F12" s="26">
        <f>SUM(F13:F15)</f>
        <v>202420000</v>
      </c>
    </row>
    <row r="13" spans="1:6" s="2" customFormat="1" x14ac:dyDescent="0.25">
      <c r="A13" s="2" t="s">
        <v>59</v>
      </c>
      <c r="B13" s="32">
        <v>9585000</v>
      </c>
      <c r="C13" s="32">
        <v>14412000</v>
      </c>
      <c r="D13" s="24">
        <v>5736000</v>
      </c>
      <c r="E13" s="24"/>
      <c r="F13" s="24">
        <v>18238000</v>
      </c>
    </row>
    <row r="14" spans="1:6" s="2" customFormat="1" x14ac:dyDescent="0.25">
      <c r="A14" s="2" t="s">
        <v>61</v>
      </c>
      <c r="B14" s="32">
        <v>472000</v>
      </c>
      <c r="C14" s="32">
        <v>830000</v>
      </c>
      <c r="D14" s="24">
        <v>299000</v>
      </c>
      <c r="E14" s="24"/>
      <c r="F14" s="24">
        <v>978000</v>
      </c>
    </row>
    <row r="15" spans="1:6" s="2" customFormat="1" x14ac:dyDescent="0.25">
      <c r="A15" s="2" t="s">
        <v>84</v>
      </c>
      <c r="B15" s="32">
        <v>88841000</v>
      </c>
      <c r="C15" s="32">
        <v>131222000</v>
      </c>
      <c r="D15" s="24">
        <v>31263000</v>
      </c>
      <c r="E15" s="24"/>
      <c r="F15" s="24">
        <v>183204000</v>
      </c>
    </row>
    <row r="16" spans="1:6" s="2" customFormat="1" x14ac:dyDescent="0.25">
      <c r="B16" s="32"/>
      <c r="C16" s="32"/>
      <c r="D16" s="24"/>
      <c r="E16" s="24"/>
      <c r="F16" s="24"/>
    </row>
    <row r="17" spans="1:7" s="2" customFormat="1" x14ac:dyDescent="0.25">
      <c r="A17" s="1" t="s">
        <v>45</v>
      </c>
      <c r="B17" s="16">
        <f>B10-B12</f>
        <v>-204087000</v>
      </c>
      <c r="C17" s="16">
        <f>C10-C12</f>
        <v>-278947000</v>
      </c>
      <c r="D17" s="16">
        <f>D10-D12</f>
        <v>-83305000</v>
      </c>
      <c r="E17" s="16" t="e">
        <f>E10-E12</f>
        <v>#VALUE!</v>
      </c>
      <c r="F17" s="16">
        <f>F10-F12</f>
        <v>-386609000</v>
      </c>
    </row>
    <row r="18" spans="1:7" s="2" customFormat="1" x14ac:dyDescent="0.25">
      <c r="A18" s="2" t="s">
        <v>66</v>
      </c>
      <c r="B18" s="24">
        <v>0</v>
      </c>
      <c r="C18" s="24">
        <v>0</v>
      </c>
      <c r="D18" s="24">
        <v>0</v>
      </c>
      <c r="E18" s="24"/>
      <c r="F18" s="24">
        <v>0</v>
      </c>
    </row>
    <row r="19" spans="1:7" x14ac:dyDescent="0.25">
      <c r="A19" s="1" t="s">
        <v>12</v>
      </c>
      <c r="B19" s="16">
        <f>SUM(B17:B18)</f>
        <v>-204087000</v>
      </c>
      <c r="C19" s="16">
        <f t="shared" ref="C19:F19" si="0">SUM(C17:C18)</f>
        <v>-278947000</v>
      </c>
      <c r="D19" s="16">
        <f t="shared" si="0"/>
        <v>-83305000</v>
      </c>
      <c r="E19" s="16" t="e">
        <f t="shared" si="0"/>
        <v>#VALUE!</v>
      </c>
      <c r="F19" s="16">
        <f t="shared" si="0"/>
        <v>-386609000</v>
      </c>
      <c r="G19" s="5"/>
    </row>
    <row r="20" spans="1:7" x14ac:dyDescent="0.25">
      <c r="A20" s="9" t="s">
        <v>13</v>
      </c>
      <c r="B20" s="31">
        <v>0</v>
      </c>
      <c r="C20" s="31">
        <v>0</v>
      </c>
      <c r="D20" s="4">
        <v>0</v>
      </c>
      <c r="E20" s="4"/>
      <c r="F20" s="4">
        <v>0</v>
      </c>
    </row>
    <row r="21" spans="1:7" x14ac:dyDescent="0.25">
      <c r="A21" s="1" t="s">
        <v>14</v>
      </c>
      <c r="B21" s="16">
        <f>B19-B20</f>
        <v>-204087000</v>
      </c>
      <c r="C21" s="16">
        <f>C19-C20</f>
        <v>-278947000</v>
      </c>
      <c r="D21" s="16">
        <f>D19-D20</f>
        <v>-83305000</v>
      </c>
      <c r="E21" s="16" t="e">
        <f>E19-E20</f>
        <v>#VALUE!</v>
      </c>
      <c r="F21" s="16">
        <f>F19-F20</f>
        <v>-386609000</v>
      </c>
    </row>
    <row r="22" spans="1:7" x14ac:dyDescent="0.25">
      <c r="A22" s="2"/>
      <c r="B22" s="24"/>
      <c r="C22" s="24"/>
      <c r="D22" s="24"/>
      <c r="E22" s="24"/>
      <c r="F22" s="24"/>
    </row>
    <row r="23" spans="1:7" x14ac:dyDescent="0.25">
      <c r="A23" s="1" t="s">
        <v>15</v>
      </c>
      <c r="B23" s="5">
        <f>SUM(B24:B25)</f>
        <v>189000</v>
      </c>
      <c r="C23" s="5">
        <f>SUM(C24:C25)</f>
        <v>270000</v>
      </c>
      <c r="D23" s="5">
        <f>SUM(D24:D25)</f>
        <v>121000</v>
      </c>
      <c r="E23" s="5">
        <f>SUM(E24:E25)</f>
        <v>0</v>
      </c>
      <c r="F23" s="5">
        <f>SUM(F24:F25)</f>
        <v>617000</v>
      </c>
    </row>
    <row r="24" spans="1:7" x14ac:dyDescent="0.25">
      <c r="A24" s="9" t="s">
        <v>2</v>
      </c>
      <c r="B24" s="31">
        <v>189000</v>
      </c>
      <c r="C24" s="31">
        <v>270000</v>
      </c>
      <c r="D24" s="4">
        <v>121000</v>
      </c>
      <c r="E24" s="4"/>
      <c r="F24" s="4">
        <v>617000</v>
      </c>
    </row>
    <row r="25" spans="1:7" x14ac:dyDescent="0.25">
      <c r="A25" s="9" t="s">
        <v>3</v>
      </c>
      <c r="B25" s="31">
        <v>0</v>
      </c>
      <c r="C25" s="31">
        <v>0</v>
      </c>
      <c r="D25" s="4">
        <v>0</v>
      </c>
      <c r="E25" s="4"/>
      <c r="F25" s="4"/>
    </row>
    <row r="26" spans="1:7" x14ac:dyDescent="0.25">
      <c r="A26" s="1" t="s">
        <v>41</v>
      </c>
      <c r="B26" s="17">
        <f>B21-B23</f>
        <v>-204276000</v>
      </c>
      <c r="C26" s="17">
        <f>C21-C23+C22</f>
        <v>-279217000</v>
      </c>
      <c r="D26" s="17">
        <f>D21-D23+D22</f>
        <v>-83426000</v>
      </c>
      <c r="E26" s="17" t="e">
        <f>E21-E23+E22</f>
        <v>#VALUE!</v>
      </c>
      <c r="F26" s="17">
        <f>F21-F23+F22</f>
        <v>-387226000</v>
      </c>
      <c r="G26" s="5"/>
    </row>
    <row r="27" spans="1:7" x14ac:dyDescent="0.25">
      <c r="B27" s="4"/>
      <c r="C27" s="4"/>
      <c r="D27" s="4"/>
      <c r="E27" s="4"/>
      <c r="F27" s="4"/>
    </row>
    <row r="28" spans="1:7" x14ac:dyDescent="0.25">
      <c r="B28" s="4"/>
      <c r="C28" s="4"/>
      <c r="D28" s="4"/>
      <c r="E28" s="3"/>
      <c r="F28" s="4"/>
    </row>
    <row r="29" spans="1:7" s="1" customFormat="1" x14ac:dyDescent="0.25">
      <c r="A29" s="1" t="s">
        <v>40</v>
      </c>
      <c r="B29" s="36">
        <f>B26/('1'!B27/10)</f>
        <v>-40.855200000000004</v>
      </c>
      <c r="C29" s="39">
        <f>C26/('1'!C27/10)</f>
        <v>-55.843400000000003</v>
      </c>
      <c r="D29" s="36">
        <f>D26/('1'!D27/10)</f>
        <v>-16.685199999999998</v>
      </c>
      <c r="E29" s="36" t="e">
        <f>E26/('1'!E27/10)</f>
        <v>#VALUE!</v>
      </c>
      <c r="F29" s="36">
        <f>F26/('1'!F27/10)</f>
        <v>-77.4452</v>
      </c>
    </row>
    <row r="30" spans="1:7" x14ac:dyDescent="0.25">
      <c r="B30" s="25"/>
      <c r="C30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xSplit="1" ySplit="6" topLeftCell="B7" activePane="bottomRight" state="frozen"/>
      <selection pane="topRight" activeCell="B1" sqref="B1"/>
      <selection pane="bottomLeft" activeCell="A4" sqref="A4"/>
      <selection pane="bottomRight" activeCell="I20" sqref="I20"/>
    </sheetView>
  </sheetViews>
  <sheetFormatPr defaultRowHeight="15" x14ac:dyDescent="0.25"/>
  <cols>
    <col min="1" max="1" width="52.7109375" customWidth="1"/>
    <col min="2" max="2" width="18" customWidth="1"/>
    <col min="3" max="4" width="17.7109375" customWidth="1"/>
    <col min="5" max="5" width="17.140625" customWidth="1"/>
    <col min="6" max="6" width="18" customWidth="1"/>
  </cols>
  <sheetData>
    <row r="1" spans="1:7" ht="15.75" x14ac:dyDescent="0.25">
      <c r="A1" s="8" t="s">
        <v>80</v>
      </c>
    </row>
    <row r="2" spans="1:7" ht="15.75" x14ac:dyDescent="0.25">
      <c r="A2" s="8" t="s">
        <v>4</v>
      </c>
    </row>
    <row r="3" spans="1:7" ht="15.75" x14ac:dyDescent="0.25">
      <c r="A3" s="8" t="s">
        <v>31</v>
      </c>
    </row>
    <row r="4" spans="1:7" ht="15.75" x14ac:dyDescent="0.25">
      <c r="A4" s="8"/>
      <c r="B4" s="23"/>
      <c r="C4" s="23"/>
      <c r="D4" s="23"/>
      <c r="E4" s="23"/>
      <c r="F4" s="23"/>
    </row>
    <row r="5" spans="1:7" x14ac:dyDescent="0.25">
      <c r="B5" s="6" t="s">
        <v>8</v>
      </c>
      <c r="C5" s="6" t="s">
        <v>7</v>
      </c>
      <c r="D5" s="6" t="s">
        <v>9</v>
      </c>
      <c r="E5" s="6" t="s">
        <v>8</v>
      </c>
      <c r="F5" s="6" t="s">
        <v>7</v>
      </c>
    </row>
    <row r="6" spans="1:7" x14ac:dyDescent="0.25">
      <c r="B6" s="7">
        <v>43100</v>
      </c>
      <c r="C6" s="7">
        <v>43190</v>
      </c>
      <c r="D6" s="7">
        <v>43373</v>
      </c>
      <c r="E6" s="7">
        <v>43465</v>
      </c>
      <c r="F6" s="7">
        <v>43555</v>
      </c>
    </row>
    <row r="7" spans="1:7" x14ac:dyDescent="0.25">
      <c r="A7" s="1" t="s">
        <v>25</v>
      </c>
      <c r="B7" s="4"/>
      <c r="C7" s="4"/>
      <c r="D7" s="4"/>
      <c r="E7" s="4"/>
      <c r="F7" s="4"/>
    </row>
    <row r="8" spans="1:7" x14ac:dyDescent="0.25">
      <c r="A8" t="s">
        <v>65</v>
      </c>
      <c r="B8" s="31">
        <v>31472000</v>
      </c>
      <c r="C8" s="31">
        <v>54077000</v>
      </c>
      <c r="D8" s="4">
        <v>20100000</v>
      </c>
      <c r="E8" s="4"/>
      <c r="F8" s="4">
        <v>102802000</v>
      </c>
    </row>
    <row r="9" spans="1:7" x14ac:dyDescent="0.25">
      <c r="A9" t="s">
        <v>85</v>
      </c>
      <c r="B9" s="31">
        <v>-232059000</v>
      </c>
      <c r="C9" s="31">
        <v>-327774000</v>
      </c>
      <c r="D9" s="4">
        <v>-101505000</v>
      </c>
      <c r="E9" s="40" t="s">
        <v>89</v>
      </c>
      <c r="F9" s="4">
        <v>-483786000</v>
      </c>
    </row>
    <row r="10" spans="1:7" x14ac:dyDescent="0.25">
      <c r="A10" t="s">
        <v>78</v>
      </c>
      <c r="B10" s="31">
        <v>-189000</v>
      </c>
      <c r="C10" s="31">
        <v>-270000</v>
      </c>
      <c r="D10" s="4">
        <v>-121000</v>
      </c>
      <c r="E10" s="4"/>
      <c r="F10" s="4">
        <v>-617000</v>
      </c>
    </row>
    <row r="11" spans="1:7" s="1" customFormat="1" x14ac:dyDescent="0.25">
      <c r="A11" s="1" t="s">
        <v>16</v>
      </c>
      <c r="B11" s="16">
        <f>SUM(B8:B10)</f>
        <v>-200776000</v>
      </c>
      <c r="C11" s="16">
        <f>SUM(C8:C10)</f>
        <v>-273967000</v>
      </c>
      <c r="D11" s="16">
        <f>SUM(D8:D10)</f>
        <v>-81526000</v>
      </c>
      <c r="E11" s="16">
        <f>SUM(E8:E10)</f>
        <v>0</v>
      </c>
      <c r="F11" s="16">
        <f>SUM(F8:F10)</f>
        <v>-381601000</v>
      </c>
    </row>
    <row r="12" spans="1:7" s="1" customFormat="1" x14ac:dyDescent="0.25">
      <c r="B12" s="5"/>
      <c r="C12" s="5"/>
      <c r="D12" s="5"/>
      <c r="E12" s="5"/>
      <c r="F12" s="5"/>
    </row>
    <row r="13" spans="1:7" s="1" customFormat="1" x14ac:dyDescent="0.25">
      <c r="A13" s="1" t="s">
        <v>46</v>
      </c>
      <c r="B13" s="5"/>
      <c r="C13" s="5"/>
      <c r="D13" s="5"/>
      <c r="E13" s="5"/>
      <c r="F13" s="5"/>
    </row>
    <row r="14" spans="1:7" s="1" customFormat="1" x14ac:dyDescent="0.25">
      <c r="A14" s="2" t="s">
        <v>60</v>
      </c>
      <c r="B14" s="32">
        <v>0</v>
      </c>
      <c r="C14" s="32">
        <v>0</v>
      </c>
      <c r="D14" s="10">
        <v>0</v>
      </c>
      <c r="E14" s="10">
        <v>0</v>
      </c>
      <c r="F14" s="10">
        <v>0</v>
      </c>
    </row>
    <row r="15" spans="1:7" s="1" customFormat="1" x14ac:dyDescent="0.25">
      <c r="A15" s="2" t="s">
        <v>68</v>
      </c>
      <c r="B15" s="32">
        <v>0</v>
      </c>
      <c r="C15" s="32">
        <v>0</v>
      </c>
      <c r="D15" s="10">
        <v>0</v>
      </c>
      <c r="E15" s="10">
        <v>0</v>
      </c>
      <c r="F15" s="10">
        <v>0</v>
      </c>
    </row>
    <row r="16" spans="1:7" x14ac:dyDescent="0.25">
      <c r="A16" s="1" t="s">
        <v>47</v>
      </c>
      <c r="B16" s="16">
        <f>SUM(B14:B14)</f>
        <v>0</v>
      </c>
      <c r="C16" s="16">
        <f t="shared" ref="C16:F16" si="0">SUM(C14:C14)</f>
        <v>0</v>
      </c>
      <c r="D16" s="16">
        <f t="shared" si="0"/>
        <v>0</v>
      </c>
      <c r="E16" s="16">
        <f t="shared" si="0"/>
        <v>0</v>
      </c>
      <c r="F16" s="16">
        <f t="shared" si="0"/>
        <v>0</v>
      </c>
      <c r="G16" s="5"/>
    </row>
    <row r="17" spans="1:7" x14ac:dyDescent="0.25">
      <c r="B17" s="4"/>
      <c r="C17" s="4"/>
      <c r="D17" s="4"/>
      <c r="E17" s="4"/>
      <c r="F17" s="4"/>
    </row>
    <row r="18" spans="1:7" x14ac:dyDescent="0.25">
      <c r="A18" s="1" t="s">
        <v>26</v>
      </c>
      <c r="B18" s="4"/>
      <c r="C18" s="4"/>
      <c r="D18" s="4"/>
      <c r="E18" s="4"/>
      <c r="F18" s="4"/>
    </row>
    <row r="19" spans="1:7" x14ac:dyDescent="0.25">
      <c r="A19" s="2" t="s">
        <v>86</v>
      </c>
      <c r="B19" s="4">
        <v>198490000</v>
      </c>
      <c r="C19" s="4">
        <v>271205000</v>
      </c>
      <c r="D19" s="4">
        <v>87361000</v>
      </c>
      <c r="E19" s="4"/>
      <c r="F19" s="4">
        <v>381154000</v>
      </c>
    </row>
    <row r="20" spans="1:7" x14ac:dyDescent="0.25">
      <c r="A20" s="2" t="s">
        <v>87</v>
      </c>
      <c r="B20" s="10">
        <v>0</v>
      </c>
      <c r="C20" s="10">
        <v>0</v>
      </c>
      <c r="D20" s="10">
        <v>0</v>
      </c>
      <c r="E20" s="10"/>
      <c r="F20" s="10">
        <v>0</v>
      </c>
    </row>
    <row r="21" spans="1:7" x14ac:dyDescent="0.25">
      <c r="A21" s="2" t="s">
        <v>88</v>
      </c>
      <c r="B21" s="4">
        <v>0</v>
      </c>
      <c r="C21" s="4">
        <v>0</v>
      </c>
      <c r="D21" s="4">
        <v>0</v>
      </c>
      <c r="E21" s="4"/>
      <c r="F21" s="4">
        <v>0</v>
      </c>
    </row>
    <row r="22" spans="1:7" x14ac:dyDescent="0.25">
      <c r="A22" s="1" t="s">
        <v>29</v>
      </c>
      <c r="B22" s="16">
        <f>SUM(B19:B21)</f>
        <v>198490000</v>
      </c>
      <c r="C22" s="16">
        <f>SUM(C19:C21)</f>
        <v>271205000</v>
      </c>
      <c r="D22" s="16">
        <f>SUM(D19:D21)</f>
        <v>87361000</v>
      </c>
      <c r="E22" s="16">
        <f>SUM(E19:E21)</f>
        <v>0</v>
      </c>
      <c r="F22" s="16">
        <f>SUM(F19:F21)</f>
        <v>381154000</v>
      </c>
    </row>
    <row r="23" spans="1:7" x14ac:dyDescent="0.25">
      <c r="A23" s="1"/>
      <c r="B23" s="19"/>
      <c r="C23" s="19"/>
      <c r="D23" s="19"/>
      <c r="E23" s="19"/>
      <c r="F23" s="19"/>
    </row>
    <row r="24" spans="1:7" x14ac:dyDescent="0.25">
      <c r="A24" s="1" t="s">
        <v>5</v>
      </c>
      <c r="B24" s="5">
        <f>B11+B16+B22</f>
        <v>-2286000</v>
      </c>
      <c r="C24" s="5">
        <f>C11+C16+C22</f>
        <v>-2762000</v>
      </c>
      <c r="D24" s="5">
        <f>D11+D16+D22</f>
        <v>5835000</v>
      </c>
      <c r="E24" s="5">
        <f>E11+E16+E22</f>
        <v>0</v>
      </c>
      <c r="F24" s="5">
        <f>F11+F16+F22</f>
        <v>-447000</v>
      </c>
      <c r="G24" s="5"/>
    </row>
    <row r="25" spans="1:7" x14ac:dyDescent="0.25">
      <c r="A25" s="2" t="s">
        <v>27</v>
      </c>
      <c r="B25" s="31">
        <v>3599000</v>
      </c>
      <c r="C25" s="31">
        <v>3599000</v>
      </c>
      <c r="D25" s="4">
        <v>2099000</v>
      </c>
      <c r="E25" s="4"/>
      <c r="F25" s="4">
        <v>2099000</v>
      </c>
      <c r="G25" s="4"/>
    </row>
    <row r="26" spans="1:7" x14ac:dyDescent="0.25">
      <c r="A26" s="1" t="s">
        <v>28</v>
      </c>
      <c r="B26" s="17">
        <f>SUM(B24:B25)</f>
        <v>1313000</v>
      </c>
      <c r="C26" s="17">
        <f>SUM(C24:C25)</f>
        <v>837000</v>
      </c>
      <c r="D26" s="17">
        <f>SUM(D24:D25)</f>
        <v>7934000</v>
      </c>
      <c r="E26" s="17">
        <f>SUM(E24:E25)</f>
        <v>0</v>
      </c>
      <c r="F26" s="17">
        <f>SUM(F24:F25)</f>
        <v>1652000</v>
      </c>
      <c r="G26" s="5"/>
    </row>
    <row r="27" spans="1:7" x14ac:dyDescent="0.25">
      <c r="B27" s="4"/>
      <c r="C27" s="4"/>
      <c r="D27" s="4"/>
      <c r="E27" s="4"/>
      <c r="F27" s="4"/>
      <c r="G27" s="4"/>
    </row>
    <row r="29" spans="1:7" s="1" customFormat="1" x14ac:dyDescent="0.25">
      <c r="A29" s="1" t="s">
        <v>42</v>
      </c>
      <c r="B29" s="20">
        <f>B11/('1'!B27/10)</f>
        <v>-40.155200000000001</v>
      </c>
      <c r="C29" s="20">
        <f>C11/('1'!C27/10)</f>
        <v>-54.793399999999998</v>
      </c>
      <c r="D29" s="20">
        <f>D11/('1'!D27/10)</f>
        <v>-16.305199999999999</v>
      </c>
      <c r="E29" s="20" t="e">
        <f>E11/('1'!E27/10)</f>
        <v>#DIV/0!</v>
      </c>
      <c r="F29" s="20">
        <f>F11/('1'!F27/10)</f>
        <v>-76.3202</v>
      </c>
      <c r="G29" s="15"/>
    </row>
    <row r="30" spans="1:7" x14ac:dyDescent="0.25">
      <c r="E30" s="25"/>
      <c r="F30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32.140625" customWidth="1"/>
    <col min="2" max="2" width="13.85546875" customWidth="1"/>
    <col min="3" max="3" width="13.7109375" customWidth="1"/>
    <col min="4" max="4" width="13.5703125" customWidth="1"/>
    <col min="5" max="5" width="14" customWidth="1"/>
    <col min="6" max="6" width="14.140625" customWidth="1"/>
  </cols>
  <sheetData>
    <row r="1" spans="1:6" ht="15.75" x14ac:dyDescent="0.25">
      <c r="A1" s="8" t="s">
        <v>80</v>
      </c>
    </row>
    <row r="2" spans="1:6" x14ac:dyDescent="0.25">
      <c r="A2" s="1" t="s">
        <v>48</v>
      </c>
    </row>
    <row r="3" spans="1:6" ht="15.75" x14ac:dyDescent="0.25">
      <c r="A3" s="8" t="s">
        <v>49</v>
      </c>
    </row>
    <row r="4" spans="1:6" x14ac:dyDescent="0.25">
      <c r="B4" s="27" t="s">
        <v>8</v>
      </c>
      <c r="C4" s="27" t="s">
        <v>7</v>
      </c>
      <c r="D4" s="27" t="s">
        <v>9</v>
      </c>
      <c r="E4" s="27" t="s">
        <v>8</v>
      </c>
      <c r="F4" s="27" t="s">
        <v>7</v>
      </c>
    </row>
    <row r="5" spans="1:6" x14ac:dyDescent="0.25">
      <c r="B5" s="28">
        <v>43100</v>
      </c>
      <c r="C5" s="28">
        <v>43190</v>
      </c>
      <c r="D5" s="28">
        <v>43373</v>
      </c>
      <c r="E5" s="28">
        <v>43465</v>
      </c>
      <c r="F5" s="28">
        <v>43190</v>
      </c>
    </row>
    <row r="6" spans="1:6" x14ac:dyDescent="0.25">
      <c r="A6" s="2" t="s">
        <v>50</v>
      </c>
      <c r="B6" s="29">
        <f>'2'!B26/'1'!B22</f>
        <v>-0.89628544099967533</v>
      </c>
      <c r="C6" s="29">
        <f>'2'!C26/'1'!C22</f>
        <v>-1.2276620441614858</v>
      </c>
      <c r="D6" s="29">
        <f>'2'!D26/'1'!D22</f>
        <v>-0.30240069015764159</v>
      </c>
      <c r="E6" s="29" t="e">
        <f>'2'!E26/'1'!E22</f>
        <v>#VALUE!</v>
      </c>
      <c r="F6" s="29">
        <f>'2'!F26/'1'!F22</f>
        <v>-1.4363142023093729</v>
      </c>
    </row>
    <row r="7" spans="1:6" x14ac:dyDescent="0.25">
      <c r="A7" s="2" t="s">
        <v>51</v>
      </c>
      <c r="B7" s="29">
        <f>'2'!B26/'1'!B48</f>
        <v>-0.65059987706262479</v>
      </c>
      <c r="C7" s="29">
        <f>'2'!C26/'1'!C48</f>
        <v>-0.89562958092091549</v>
      </c>
      <c r="D7" s="29">
        <f>'2'!D26/'1'!D48</f>
        <v>-0.2319250731837503</v>
      </c>
      <c r="E7" s="29" t="e">
        <f>'2'!E26/'1'!E48</f>
        <v>#VALUE!</v>
      </c>
      <c r="F7" s="29">
        <f>'2'!F26/'1'!F48</f>
        <v>-1.1072964564317251</v>
      </c>
    </row>
    <row r="8" spans="1:6" x14ac:dyDescent="0.25">
      <c r="A8" s="2" t="s">
        <v>52</v>
      </c>
      <c r="B8" s="29">
        <f>'1'!B36/'1'!B30</f>
        <v>-4.8313918017022991E-2</v>
      </c>
      <c r="C8" s="29">
        <f>'1'!C36/'1'!C30</f>
        <v>-4.7300945688781605E-2</v>
      </c>
      <c r="D8" s="29">
        <f>'1'!D36/'1'!D30</f>
        <v>-4.3941086835555095E-2</v>
      </c>
      <c r="E8" s="29" t="e">
        <f>'1'!E36/'1'!E30</f>
        <v>#DIV/0!</v>
      </c>
      <c r="F8" s="29">
        <f>'1'!F36/'1'!F30</f>
        <v>-4.0725494763369431E-2</v>
      </c>
    </row>
    <row r="9" spans="1:6" x14ac:dyDescent="0.25">
      <c r="A9" s="2" t="s">
        <v>53</v>
      </c>
      <c r="B9" s="30">
        <f>'1'!B22/'1'!B46</f>
        <v>6.2559649665522687E-2</v>
      </c>
      <c r="C9" s="30">
        <f>'1'!C22/'1'!C46</f>
        <v>6.1207332242155389E-2</v>
      </c>
      <c r="D9" s="30">
        <f>'1'!D22/'1'!D46</f>
        <v>6.8334072292499035E-2</v>
      </c>
      <c r="E9" s="30" t="e">
        <f>'1'!E22/'1'!E46</f>
        <v>#DIV/0!</v>
      </c>
      <c r="F9" s="30">
        <f>'1'!F22/'1'!F46</f>
        <v>6.2248167456822358E-2</v>
      </c>
    </row>
    <row r="10" spans="1:6" x14ac:dyDescent="0.25">
      <c r="A10" s="2" t="s">
        <v>54</v>
      </c>
      <c r="B10" s="29">
        <f>'2'!B26/'2'!B8</f>
        <v>-6.4907219115404171</v>
      </c>
      <c r="C10" s="29">
        <f>'2'!C26/'2'!C8</f>
        <v>-5.163322669526786</v>
      </c>
      <c r="D10" s="29">
        <f>'2'!D26/'2'!D8</f>
        <v>-4.1505472636815917</v>
      </c>
      <c r="E10" s="29" t="e">
        <f>'2'!E26/'2'!E8</f>
        <v>#VALUE!</v>
      </c>
      <c r="F10" s="29">
        <f>'2'!F26/'2'!F8</f>
        <v>-3.7667166008443416</v>
      </c>
    </row>
    <row r="11" spans="1:6" x14ac:dyDescent="0.25">
      <c r="A11" t="s">
        <v>55</v>
      </c>
      <c r="B11" s="29">
        <f>'2'!B17/'2'!B8</f>
        <v>-6.4847165734621255</v>
      </c>
      <c r="C11" s="29">
        <f>'2'!C17/'2'!C8</f>
        <v>-5.1583297890045676</v>
      </c>
      <c r="D11" s="29">
        <f>'2'!D17/'2'!D8</f>
        <v>-4.1445273631840793</v>
      </c>
      <c r="E11" s="29" t="e">
        <f>'2'!E17/'2'!E8</f>
        <v>#VALUE!</v>
      </c>
      <c r="F11" s="29">
        <f>'2'!F17/'2'!F8</f>
        <v>-3.7607147720861462</v>
      </c>
    </row>
    <row r="12" spans="1:6" x14ac:dyDescent="0.25">
      <c r="A12" s="2" t="s">
        <v>56</v>
      </c>
      <c r="B12" s="29">
        <f>'2'!B26/('1'!B36+'1'!B30)</f>
        <v>6.133832345038729E-2</v>
      </c>
      <c r="C12" s="29">
        <f>'2'!C26/('1'!C36+'1'!C30)</f>
        <v>8.1995866978615717E-2</v>
      </c>
      <c r="D12" s="29">
        <f>'2'!D26/('1'!D36+'1'!D30)</f>
        <v>2.2678983080335783E-2</v>
      </c>
      <c r="E12" s="29" t="e">
        <f>'2'!E26/('1'!E36+'1'!E30)</f>
        <v>#VALUE!</v>
      </c>
      <c r="F12" s="29">
        <f>'2'!F26/('1'!F36+'1'!F30)</f>
        <v>9.7235307706987822E-2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Anik</cp:lastModifiedBy>
  <dcterms:created xsi:type="dcterms:W3CDTF">2019-02-19T03:18:07Z</dcterms:created>
  <dcterms:modified xsi:type="dcterms:W3CDTF">2020-04-11T15:26:55Z</dcterms:modified>
</cp:coreProperties>
</file>