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6" r:id="rId3"/>
    <sheet name="Ratio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 l="1"/>
  <c r="H27" i="6"/>
  <c r="G17" i="6"/>
  <c r="H17" i="6"/>
  <c r="G12" i="6"/>
  <c r="H12" i="6"/>
  <c r="G18" i="4"/>
  <c r="H18" i="4"/>
  <c r="G8" i="4"/>
  <c r="G10" i="4" s="1"/>
  <c r="G15" i="4" s="1"/>
  <c r="G17" i="4" s="1"/>
  <c r="H8" i="4"/>
  <c r="H10" i="4" s="1"/>
  <c r="H15" i="4" s="1"/>
  <c r="H17" i="4" s="1"/>
  <c r="H21" i="4" s="1"/>
  <c r="G42" i="1"/>
  <c r="H42" i="1"/>
  <c r="G34" i="1"/>
  <c r="G41" i="1" s="1"/>
  <c r="H34" i="1"/>
  <c r="H41" i="1" s="1"/>
  <c r="G25" i="1"/>
  <c r="H25" i="1"/>
  <c r="G20" i="1"/>
  <c r="H20" i="1"/>
  <c r="G10" i="1"/>
  <c r="H10" i="1"/>
  <c r="G6" i="1"/>
  <c r="H6" i="1"/>
  <c r="H29" i="6" l="1"/>
  <c r="H31" i="6" s="1"/>
  <c r="H33" i="6" s="1"/>
  <c r="G29" i="6"/>
  <c r="G31" i="6" s="1"/>
  <c r="G33" i="6" s="1"/>
  <c r="G21" i="4"/>
  <c r="G23" i="4" s="1"/>
  <c r="H23" i="4"/>
  <c r="H38" i="1"/>
  <c r="G38" i="1"/>
  <c r="H16" i="1"/>
  <c r="G16" i="1"/>
  <c r="C42" i="1"/>
  <c r="D42" i="1"/>
  <c r="E42" i="1"/>
  <c r="F42" i="1"/>
  <c r="B42" i="1"/>
  <c r="B27" i="6" l="1"/>
  <c r="C27" i="6"/>
  <c r="D27" i="6"/>
  <c r="B17" i="6"/>
  <c r="C17" i="6"/>
  <c r="D17" i="6"/>
  <c r="B12" i="6"/>
  <c r="C12" i="6"/>
  <c r="C29" i="6" s="1"/>
  <c r="C31" i="6" s="1"/>
  <c r="C33" i="6" s="1"/>
  <c r="D12" i="6"/>
  <c r="F27" i="6"/>
  <c r="F17" i="6"/>
  <c r="F12" i="6"/>
  <c r="E27" i="6"/>
  <c r="E17" i="6"/>
  <c r="E12" i="6"/>
  <c r="C18" i="4"/>
  <c r="D18" i="4"/>
  <c r="E18" i="4"/>
  <c r="F18" i="4"/>
  <c r="C8" i="4"/>
  <c r="C10" i="4" s="1"/>
  <c r="C15" i="4" s="1"/>
  <c r="C17" i="4" s="1"/>
  <c r="D8" i="4"/>
  <c r="D10" i="4" s="1"/>
  <c r="D15" i="4" s="1"/>
  <c r="D17" i="4" s="1"/>
  <c r="E8" i="4"/>
  <c r="E10" i="4" s="1"/>
  <c r="E15" i="4" s="1"/>
  <c r="E17" i="4" s="1"/>
  <c r="F8" i="4"/>
  <c r="F10" i="4" s="1"/>
  <c r="F15" i="4" s="1"/>
  <c r="F17" i="4" s="1"/>
  <c r="B18" i="4"/>
  <c r="C20" i="1"/>
  <c r="D20" i="1"/>
  <c r="E20" i="1"/>
  <c r="F20" i="1"/>
  <c r="B20" i="1"/>
  <c r="B34" i="1"/>
  <c r="B41" i="1" s="1"/>
  <c r="C34" i="1"/>
  <c r="C41" i="1" s="1"/>
  <c r="D34" i="1"/>
  <c r="E34" i="1"/>
  <c r="B25" i="1"/>
  <c r="C25" i="1"/>
  <c r="D25" i="1"/>
  <c r="E25" i="1"/>
  <c r="B10" i="1"/>
  <c r="C10" i="1"/>
  <c r="D10" i="1"/>
  <c r="E10" i="1"/>
  <c r="B6" i="1"/>
  <c r="C6" i="1"/>
  <c r="D6" i="1"/>
  <c r="E6" i="1"/>
  <c r="F25" i="1"/>
  <c r="F34" i="1"/>
  <c r="F41" i="1" s="1"/>
  <c r="F10" i="1"/>
  <c r="F6" i="1"/>
  <c r="B29" i="6" l="1"/>
  <c r="B31" i="6" s="1"/>
  <c r="B33" i="6" s="1"/>
  <c r="F16" i="1"/>
  <c r="D29" i="6"/>
  <c r="D31" i="6" s="1"/>
  <c r="D33" i="6" s="1"/>
  <c r="E29" i="6"/>
  <c r="E31" i="6" s="1"/>
  <c r="E33" i="6" s="1"/>
  <c r="F29" i="6"/>
  <c r="F31" i="6" s="1"/>
  <c r="F33" i="6" s="1"/>
  <c r="F21" i="4"/>
  <c r="F23" i="4" s="1"/>
  <c r="E21" i="4"/>
  <c r="E23" i="4" s="1"/>
  <c r="D21" i="4"/>
  <c r="D23" i="4" s="1"/>
  <c r="C21" i="4"/>
  <c r="C23" i="4" s="1"/>
  <c r="E38" i="1"/>
  <c r="E16" i="1"/>
  <c r="D38" i="1"/>
  <c r="D16" i="1"/>
  <c r="C38" i="1"/>
  <c r="C16" i="1"/>
  <c r="B38" i="1"/>
  <c r="B16" i="1"/>
  <c r="F38" i="1"/>
  <c r="B8" i="4" l="1"/>
  <c r="B10" i="4" s="1"/>
  <c r="B15" i="4" l="1"/>
  <c r="B17" i="4" s="1"/>
  <c r="B21" i="4" s="1"/>
  <c r="B23" i="4" s="1"/>
  <c r="D41" i="1" l="1"/>
  <c r="E41" i="1"/>
</calcChain>
</file>

<file path=xl/sharedStrings.xml><?xml version="1.0" encoding="utf-8"?>
<sst xmlns="http://schemas.openxmlformats.org/spreadsheetml/2006/main" count="88" uniqueCount="82">
  <si>
    <t>Inventories</t>
  </si>
  <si>
    <t>Share Capital</t>
  </si>
  <si>
    <t>Retained Earning</t>
  </si>
  <si>
    <t>Non Current Liabilities</t>
  </si>
  <si>
    <t>Deferred tax Liabillity</t>
  </si>
  <si>
    <t>Current Liabilities</t>
  </si>
  <si>
    <t>Trade Payable</t>
  </si>
  <si>
    <t>Income Tax Paid</t>
  </si>
  <si>
    <t>Acquisiton of Property ,Palnt &amp; Equipments</t>
  </si>
  <si>
    <t>Share Money Deposit</t>
  </si>
  <si>
    <t>Property, Plant &amp; Equipment</t>
  </si>
  <si>
    <t>Silco Pharmaceuticals Limited</t>
  </si>
  <si>
    <t>Capital Work in Progress</t>
  </si>
  <si>
    <t>Trade Receivables</t>
  </si>
  <si>
    <t>Advance, Deposits and prepayments</t>
  </si>
  <si>
    <t>Short Term Investment</t>
  </si>
  <si>
    <t>Cash &amp; Cash Equivalent</t>
  </si>
  <si>
    <t>Long Term Borrowing</t>
  </si>
  <si>
    <t>Short Term Borrowing</t>
  </si>
  <si>
    <t>Long Term Borrowing( Current Portion)</t>
  </si>
  <si>
    <t>Creditors &amp; Accurals</t>
  </si>
  <si>
    <t>Liability  for WPPF</t>
  </si>
  <si>
    <t>Current Tax Liability</t>
  </si>
  <si>
    <t>Current Tax</t>
  </si>
  <si>
    <t>Deferred Tax</t>
  </si>
  <si>
    <t>Cash Received from Customers</t>
  </si>
  <si>
    <t>Cash received from Non -operating income</t>
  </si>
  <si>
    <t>Cash paid to Suppliers</t>
  </si>
  <si>
    <t>Cash paid to Employees</t>
  </si>
  <si>
    <t>Cash Paid to ohters</t>
  </si>
  <si>
    <t>Cash Payments for Capital Work-in-Progress</t>
  </si>
  <si>
    <t>Net payments for Financial Expenses</t>
  </si>
  <si>
    <t xml:space="preserve">Net Received /payment in Short term loan </t>
  </si>
  <si>
    <t xml:space="preserve"> Net Received/Payment in long term loan</t>
  </si>
  <si>
    <t xml:space="preserve"> Increase/Decrease in Share Money Deposit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</si>
  <si>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</si>
  <si>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</si>
  <si>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</si>
  <si>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</si>
  <si>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</si>
  <si>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</si>
  <si>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</si>
  <si>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</si>
  <si>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</si>
  <si>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</si>
  <si>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</si>
  <si>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</si>
  <si>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</si>
  <si>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</si>
  <si>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</si>
  <si>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</si>
  <si>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</si>
  <si>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Financial Expenses</t>
  </si>
  <si>
    <t>Other non-operation Income</t>
  </si>
  <si>
    <t>Profit Before contribution to WPPF</t>
  </si>
  <si>
    <t>Contribution to WPPF &amp; WWF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</si>
  <si>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</si>
  <si>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</si>
  <si>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</si>
  <si>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</si>
  <si>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</si>
  <si>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</si>
  <si>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</si>
  <si>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</si>
  <si>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</si>
  <si>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</si>
  <si>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</si>
  <si>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</si>
  <si>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</si>
  <si>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</si>
  <si>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</si>
  <si>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</si>
  <si>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</si>
  <si>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</si>
  <si>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</si>
  <si>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</si>
  <si>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</si>
  <si>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</si>
  <si>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Payable to IPO Applicants</t>
  </si>
  <si>
    <t>IPO Expenses</t>
  </si>
  <si>
    <t>Issuance of Share Capital</t>
  </si>
  <si>
    <t>Proceeds From IPO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</si>
</sst>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41" fontId="0" fillId="0" borderId="0" xfId="0" applyNumberFormat="1" applyFont="1"/>
    <xf numFmtId="165" fontId="0" fillId="0" borderId="0" xfId="1" applyNumberFormat="1" applyFont="1" applyBorder="1"/>
    <xf numFmtId="41" fontId="0" fillId="0" borderId="0" xfId="0" applyNumberFormat="1" applyBorder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165" fontId="1" fillId="0" borderId="0" xfId="1" applyNumberFormat="1" applyFont="1"/>
    <xf numFmtId="165" fontId="0" fillId="0" borderId="0" xfId="1" applyNumberFormat="1" applyFont="1"/>
    <xf numFmtId="165" fontId="1" fillId="0" borderId="0" xfId="1" applyNumberFormat="1" applyFont="1" applyBorder="1"/>
    <xf numFmtId="165" fontId="1" fillId="0" borderId="1" xfId="1" applyNumberFormat="1" applyFont="1" applyBorder="1"/>
    <xf numFmtId="0" fontId="1" fillId="0" borderId="0" xfId="2" applyFont="1" applyFill="1" applyAlignment="1">
      <alignment wrapText="1"/>
    </xf>
    <xf numFmtId="0" fontId="0" fillId="0" borderId="0" xfId="0" applyFill="1"/>
    <xf numFmtId="1" fontId="1" fillId="0" borderId="0" xfId="1" applyNumberFormat="1" applyFont="1" applyFill="1"/>
    <xf numFmtId="0" fontId="3" fillId="0" borderId="0" xfId="2" applyFont="1" applyFill="1" applyAlignment="1"/>
    <xf numFmtId="41" fontId="3" fillId="0" borderId="0" xfId="2" applyNumberFormat="1" applyFont="1" applyFill="1" applyBorder="1"/>
    <xf numFmtId="165" fontId="3" fillId="0" borderId="0" xfId="1" applyNumberFormat="1" applyFont="1" applyFill="1" applyBorder="1"/>
    <xf numFmtId="165" fontId="3" fillId="0" borderId="0" xfId="1" applyNumberFormat="1" applyFont="1" applyFill="1"/>
    <xf numFmtId="165" fontId="5" fillId="0" borderId="0" xfId="1" applyNumberFormat="1" applyFont="1" applyFill="1"/>
    <xf numFmtId="165" fontId="0" fillId="0" borderId="0" xfId="1" applyNumberFormat="1" applyFont="1" applyFill="1" applyBorder="1"/>
    <xf numFmtId="0" fontId="1" fillId="0" borderId="0" xfId="0" applyFont="1" applyFill="1" applyAlignment="1">
      <alignment horizontal="center"/>
    </xf>
    <xf numFmtId="165" fontId="2" fillId="0" borderId="0" xfId="1" applyNumberFormat="1" applyFont="1"/>
    <xf numFmtId="43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43" fontId="0" fillId="0" borderId="0" xfId="1" applyFont="1"/>
    <xf numFmtId="43" fontId="1" fillId="0" borderId="0" xfId="1" applyFont="1" applyFill="1"/>
    <xf numFmtId="43" fontId="0" fillId="0" borderId="0" xfId="1" applyNumberFormat="1" applyFont="1"/>
    <xf numFmtId="0" fontId="1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/>
    <xf numFmtId="0" fontId="0" fillId="0" borderId="0" xfId="0" applyFont="1" applyFill="1" applyBorder="1" applyAlignment="1"/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xSplit="1" ySplit="4" topLeftCell="E26" activePane="bottomRight" state="frozen"/>
      <selection pane="topRight" activeCell="B1" sqref="B1"/>
      <selection pane="bottomLeft" activeCell="A5" sqref="A5"/>
      <selection pane="bottomRight" activeCell="H36" sqref="H36"/>
    </sheetView>
  </sheetViews>
  <sheetFormatPr defaultRowHeight="15" x14ac:dyDescent="0.25"/>
  <cols>
    <col min="1" max="1" width="37.42578125" customWidth="1"/>
    <col min="2" max="2" width="16.85546875" bestFit="1" customWidth="1"/>
    <col min="3" max="5" width="15.42578125" bestFit="1" customWidth="1"/>
    <col min="6" max="6" width="16.85546875" bestFit="1" customWidth="1"/>
    <col min="7" max="7" width="18.28515625" customWidth="1"/>
    <col min="8" max="8" width="22.140625" customWidth="1"/>
    <col min="9" max="9" width="12.7109375" bestFit="1" customWidth="1"/>
  </cols>
  <sheetData>
    <row r="1" spans="1:9" ht="15.75" x14ac:dyDescent="0.25">
      <c r="A1" s="34" t="s">
        <v>11</v>
      </c>
      <c r="B1" s="19"/>
      <c r="C1" s="19"/>
      <c r="D1" s="19"/>
      <c r="E1" s="19"/>
      <c r="F1" s="19"/>
    </row>
    <row r="2" spans="1:9" ht="15.75" x14ac:dyDescent="0.25">
      <c r="A2" s="34" t="s">
        <v>35</v>
      </c>
    </row>
    <row r="3" spans="1:9" ht="15.75" x14ac:dyDescent="0.25">
      <c r="A3" s="34" t="s">
        <v>36</v>
      </c>
    </row>
    <row r="4" spans="1:9" x14ac:dyDescent="0.25">
      <c r="B4" s="1">
        <v>2013</v>
      </c>
      <c r="C4" s="17">
        <v>2014</v>
      </c>
      <c r="D4" s="31">
        <v>2015</v>
      </c>
      <c r="E4" s="17">
        <v>2016</v>
      </c>
      <c r="F4" s="1">
        <v>2017</v>
      </c>
      <c r="G4" s="1">
        <v>2018</v>
      </c>
      <c r="H4" s="1">
        <v>2019</v>
      </c>
    </row>
    <row r="5" spans="1:9" x14ac:dyDescent="0.25">
      <c r="A5" s="39" t="s">
        <v>37</v>
      </c>
      <c r="B5" s="19"/>
      <c r="C5" s="19"/>
      <c r="D5" s="19"/>
      <c r="E5" s="19"/>
      <c r="F5" s="19"/>
    </row>
    <row r="6" spans="1:9" x14ac:dyDescent="0.25">
      <c r="A6" s="40" t="s">
        <v>38</v>
      </c>
      <c r="B6" s="18">
        <f t="shared" ref="B6:E6" si="0">SUM(B7:B8)</f>
        <v>1040806394</v>
      </c>
      <c r="C6" s="18">
        <f t="shared" si="0"/>
        <v>1067279694</v>
      </c>
      <c r="D6" s="18">
        <f t="shared" si="0"/>
        <v>1050213667</v>
      </c>
      <c r="E6" s="18">
        <f t="shared" si="0"/>
        <v>1141233305</v>
      </c>
      <c r="F6" s="18">
        <f>SUM(F7:F8)</f>
        <v>1255558189</v>
      </c>
      <c r="G6" s="18">
        <f t="shared" ref="G6:H6" si="1">SUM(G7:G8)</f>
        <v>1249517443</v>
      </c>
      <c r="H6" s="18">
        <f t="shared" si="1"/>
        <v>1242539972</v>
      </c>
      <c r="I6" s="3"/>
    </row>
    <row r="7" spans="1:9" x14ac:dyDescent="0.25">
      <c r="A7" s="2" t="s">
        <v>10</v>
      </c>
      <c r="B7" s="19">
        <v>939304278</v>
      </c>
      <c r="C7" s="19">
        <v>952234474</v>
      </c>
      <c r="D7" s="19">
        <v>1050213667</v>
      </c>
      <c r="E7" s="19">
        <v>1141233305</v>
      </c>
      <c r="F7" s="19">
        <v>1196491301</v>
      </c>
      <c r="G7" s="19">
        <v>1175166949</v>
      </c>
      <c r="H7" s="19">
        <v>1122804679</v>
      </c>
      <c r="I7" s="3"/>
    </row>
    <row r="8" spans="1:9" x14ac:dyDescent="0.25">
      <c r="A8" s="2" t="s">
        <v>12</v>
      </c>
      <c r="B8" s="19">
        <v>101502116</v>
      </c>
      <c r="C8" s="19">
        <v>115045220</v>
      </c>
      <c r="D8" s="19">
        <v>0</v>
      </c>
      <c r="E8" s="19">
        <v>0</v>
      </c>
      <c r="F8" s="19">
        <v>59066888</v>
      </c>
      <c r="G8" s="19">
        <v>74350494</v>
      </c>
      <c r="H8" s="19">
        <v>119735293</v>
      </c>
      <c r="I8" s="3"/>
    </row>
    <row r="9" spans="1:9" x14ac:dyDescent="0.25">
      <c r="A9" s="2"/>
      <c r="B9" s="19"/>
      <c r="C9" s="19"/>
      <c r="D9" s="19"/>
      <c r="E9" s="19"/>
      <c r="F9" s="19"/>
    </row>
    <row r="10" spans="1:9" x14ac:dyDescent="0.25">
      <c r="A10" s="40" t="s">
        <v>39</v>
      </c>
      <c r="B10" s="18">
        <f t="shared" ref="B10:E10" si="2">SUM(B11:B15)</f>
        <v>534549514</v>
      </c>
      <c r="C10" s="18">
        <f t="shared" si="2"/>
        <v>591507118</v>
      </c>
      <c r="D10" s="18">
        <f t="shared" si="2"/>
        <v>712980759</v>
      </c>
      <c r="E10" s="18">
        <f t="shared" si="2"/>
        <v>696120532</v>
      </c>
      <c r="F10" s="18">
        <f>SUM(F11:F15)</f>
        <v>734595336</v>
      </c>
      <c r="G10" s="18">
        <f t="shared" ref="G10:H10" si="3">SUM(G11:G15)</f>
        <v>896796670</v>
      </c>
      <c r="H10" s="18">
        <f t="shared" si="3"/>
        <v>1325733939</v>
      </c>
      <c r="I10" s="3"/>
    </row>
    <row r="11" spans="1:9" x14ac:dyDescent="0.25">
      <c r="A11" s="7" t="s">
        <v>0</v>
      </c>
      <c r="B11" s="19">
        <v>300117047</v>
      </c>
      <c r="C11" s="19">
        <v>333456806</v>
      </c>
      <c r="D11" s="19">
        <v>333358177</v>
      </c>
      <c r="E11" s="19">
        <v>344555959</v>
      </c>
      <c r="F11" s="19">
        <v>364746993</v>
      </c>
      <c r="G11" s="19">
        <v>398357928</v>
      </c>
      <c r="H11" s="19">
        <v>426025690</v>
      </c>
      <c r="I11" s="3"/>
    </row>
    <row r="12" spans="1:9" x14ac:dyDescent="0.25">
      <c r="A12" s="11" t="s">
        <v>13</v>
      </c>
      <c r="B12" s="19">
        <v>169416177</v>
      </c>
      <c r="C12" s="19">
        <v>171899735</v>
      </c>
      <c r="D12" s="19">
        <v>293999506</v>
      </c>
      <c r="E12" s="19">
        <v>274453216</v>
      </c>
      <c r="F12" s="19">
        <v>288701407</v>
      </c>
      <c r="G12" s="19">
        <v>389362515</v>
      </c>
      <c r="H12" s="19">
        <v>489986724</v>
      </c>
      <c r="I12" s="3"/>
    </row>
    <row r="13" spans="1:9" x14ac:dyDescent="0.25">
      <c r="A13" s="11" t="s">
        <v>14</v>
      </c>
      <c r="B13" s="19">
        <v>52692031</v>
      </c>
      <c r="C13" s="19">
        <v>72620193</v>
      </c>
      <c r="D13" s="19">
        <v>77573469</v>
      </c>
      <c r="E13" s="19">
        <v>68649751</v>
      </c>
      <c r="F13" s="19">
        <v>63471931</v>
      </c>
      <c r="G13" s="19">
        <v>93413781</v>
      </c>
      <c r="H13" s="19">
        <v>108002166</v>
      </c>
      <c r="I13" s="3"/>
    </row>
    <row r="14" spans="1:9" x14ac:dyDescent="0.25">
      <c r="A14" s="11" t="s">
        <v>15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I14" s="3"/>
    </row>
    <row r="15" spans="1:9" x14ac:dyDescent="0.25">
      <c r="A15" s="11" t="s">
        <v>16</v>
      </c>
      <c r="B15" s="19">
        <v>12324259</v>
      </c>
      <c r="C15" s="19">
        <v>13530384</v>
      </c>
      <c r="D15" s="19">
        <v>8049607</v>
      </c>
      <c r="E15" s="19">
        <v>8461606</v>
      </c>
      <c r="F15" s="19">
        <v>17675005</v>
      </c>
      <c r="G15" s="19">
        <v>15662446</v>
      </c>
      <c r="H15" s="19">
        <v>301719359</v>
      </c>
    </row>
    <row r="16" spans="1:9" x14ac:dyDescent="0.25">
      <c r="A16" s="1"/>
      <c r="B16" s="18">
        <f t="shared" ref="B16:E16" si="4">B6+B10</f>
        <v>1575355908</v>
      </c>
      <c r="C16" s="18">
        <f t="shared" si="4"/>
        <v>1658786812</v>
      </c>
      <c r="D16" s="18">
        <f t="shared" si="4"/>
        <v>1763194426</v>
      </c>
      <c r="E16" s="18">
        <f t="shared" si="4"/>
        <v>1837353837</v>
      </c>
      <c r="F16" s="18">
        <f>F6+F10</f>
        <v>1990153525</v>
      </c>
      <c r="G16" s="18">
        <f t="shared" ref="G16:H16" si="5">G6+G10</f>
        <v>2146314113</v>
      </c>
      <c r="H16" s="18">
        <f t="shared" si="5"/>
        <v>2568273911</v>
      </c>
    </row>
    <row r="17" spans="1:8" x14ac:dyDescent="0.25">
      <c r="A17" s="1"/>
      <c r="B17" s="18"/>
      <c r="C17" s="18"/>
      <c r="D17" s="18"/>
      <c r="E17" s="18"/>
      <c r="F17" s="18"/>
    </row>
    <row r="18" spans="1:8" s="23" customFormat="1" ht="15.75" x14ac:dyDescent="0.25">
      <c r="A18" s="41" t="s">
        <v>40</v>
      </c>
      <c r="B18" s="29"/>
      <c r="C18" s="29"/>
      <c r="D18" s="29"/>
      <c r="E18" s="29"/>
      <c r="F18" s="29"/>
    </row>
    <row r="19" spans="1:8" ht="15.75" x14ac:dyDescent="0.25">
      <c r="A19" s="42" t="s">
        <v>41</v>
      </c>
    </row>
    <row r="20" spans="1:8" x14ac:dyDescent="0.25">
      <c r="A20" s="40" t="s">
        <v>3</v>
      </c>
      <c r="B20" s="18">
        <f>SUM(B21:B23)</f>
        <v>680795007</v>
      </c>
      <c r="C20" s="18">
        <f t="shared" ref="C20:E20" si="6">SUM(C21:C23)</f>
        <v>749611882</v>
      </c>
      <c r="D20" s="18">
        <f t="shared" si="6"/>
        <v>158249177</v>
      </c>
      <c r="E20" s="18">
        <f t="shared" si="6"/>
        <v>165242077</v>
      </c>
      <c r="F20" s="18">
        <f>SUM(F21:F23)</f>
        <v>182551872</v>
      </c>
      <c r="G20" s="18">
        <f t="shared" ref="G20:H20" si="7">SUM(G21:G23)</f>
        <v>196477075</v>
      </c>
      <c r="H20" s="18">
        <f t="shared" si="7"/>
        <v>147447251</v>
      </c>
    </row>
    <row r="21" spans="1:8" x14ac:dyDescent="0.25">
      <c r="A21" s="35" t="s">
        <v>17</v>
      </c>
      <c r="B21" s="19">
        <v>0</v>
      </c>
      <c r="C21" s="19">
        <v>21176990</v>
      </c>
      <c r="D21" s="19">
        <v>8614872</v>
      </c>
      <c r="E21" s="19">
        <v>5988697</v>
      </c>
      <c r="F21" s="19">
        <v>1304832</v>
      </c>
    </row>
    <row r="22" spans="1:8" x14ac:dyDescent="0.25">
      <c r="A22" s="11" t="s">
        <v>4</v>
      </c>
      <c r="B22" s="19">
        <v>123295007</v>
      </c>
      <c r="C22" s="19">
        <v>128434892</v>
      </c>
      <c r="D22" s="19">
        <v>149634305</v>
      </c>
      <c r="E22" s="19">
        <v>159253380</v>
      </c>
      <c r="F22" s="19">
        <v>181247040</v>
      </c>
      <c r="G22" s="19">
        <v>196477075</v>
      </c>
      <c r="H22" s="19">
        <v>147447251</v>
      </c>
    </row>
    <row r="23" spans="1:8" x14ac:dyDescent="0.25">
      <c r="A23" s="13" t="s">
        <v>9</v>
      </c>
      <c r="B23" s="19">
        <v>557500000</v>
      </c>
      <c r="C23" s="19">
        <v>600000000</v>
      </c>
      <c r="D23" s="18">
        <v>0</v>
      </c>
      <c r="E23" s="18">
        <v>0</v>
      </c>
      <c r="F23" s="19">
        <v>0</v>
      </c>
    </row>
    <row r="24" spans="1:8" x14ac:dyDescent="0.25">
      <c r="A24" s="11"/>
      <c r="B24" s="19"/>
      <c r="C24" s="19"/>
      <c r="D24" s="19"/>
      <c r="E24" s="19"/>
      <c r="F24" s="19"/>
    </row>
    <row r="25" spans="1:8" x14ac:dyDescent="0.25">
      <c r="A25" s="40" t="s">
        <v>5</v>
      </c>
      <c r="B25" s="18">
        <f t="shared" ref="B25:E25" si="8">SUM(B26:B32)</f>
        <v>213132928</v>
      </c>
      <c r="C25" s="18">
        <f t="shared" si="8"/>
        <v>153262689</v>
      </c>
      <c r="D25" s="18">
        <f t="shared" si="8"/>
        <v>131958589</v>
      </c>
      <c r="E25" s="18">
        <f t="shared" si="8"/>
        <v>139327259</v>
      </c>
      <c r="F25" s="18">
        <f>SUM(F26:F32)</f>
        <v>171889000</v>
      </c>
      <c r="G25" s="18">
        <f t="shared" ref="G25:H25" si="9">SUM(G26:G32)</f>
        <v>208760167</v>
      </c>
      <c r="H25" s="18">
        <f t="shared" si="9"/>
        <v>238628946</v>
      </c>
    </row>
    <row r="26" spans="1:8" x14ac:dyDescent="0.25">
      <c r="A26" s="11" t="s">
        <v>6</v>
      </c>
      <c r="B26" s="19">
        <v>89797362</v>
      </c>
      <c r="C26" s="19">
        <v>91254873</v>
      </c>
      <c r="D26" s="19">
        <v>30522975</v>
      </c>
      <c r="E26" s="19">
        <v>12758762</v>
      </c>
      <c r="F26" s="19">
        <v>15683301</v>
      </c>
      <c r="G26" s="19">
        <v>16328305</v>
      </c>
      <c r="H26" s="19">
        <v>15717627</v>
      </c>
    </row>
    <row r="27" spans="1:8" x14ac:dyDescent="0.25">
      <c r="A27" s="11" t="s">
        <v>18</v>
      </c>
      <c r="B27" s="19">
        <v>11661235</v>
      </c>
      <c r="C27" s="19">
        <v>15446015</v>
      </c>
      <c r="D27" s="19">
        <v>0</v>
      </c>
      <c r="E27" s="19">
        <v>0</v>
      </c>
      <c r="F27" s="19">
        <v>0</v>
      </c>
      <c r="G27" s="19"/>
      <c r="H27" s="19"/>
    </row>
    <row r="28" spans="1:8" x14ac:dyDescent="0.25">
      <c r="A28" s="11" t="s">
        <v>78</v>
      </c>
      <c r="B28" s="19"/>
      <c r="C28" s="19"/>
      <c r="D28" s="19"/>
      <c r="E28" s="19"/>
      <c r="F28" s="19"/>
      <c r="G28" s="19">
        <v>11920846</v>
      </c>
      <c r="H28" s="19">
        <v>2143010</v>
      </c>
    </row>
    <row r="29" spans="1:8" x14ac:dyDescent="0.25">
      <c r="A29" s="11" t="s">
        <v>19</v>
      </c>
      <c r="B29" s="19">
        <v>0</v>
      </c>
      <c r="C29" s="19">
        <v>0</v>
      </c>
      <c r="D29" s="19">
        <v>6402000</v>
      </c>
      <c r="E29" s="19">
        <v>6021600</v>
      </c>
      <c r="F29" s="19">
        <v>6021600</v>
      </c>
      <c r="G29" s="19"/>
      <c r="H29" s="19"/>
    </row>
    <row r="30" spans="1:8" x14ac:dyDescent="0.25">
      <c r="A30" s="11" t="s">
        <v>20</v>
      </c>
      <c r="B30" s="19">
        <v>17000466</v>
      </c>
      <c r="C30" s="19">
        <v>8857946</v>
      </c>
      <c r="D30" s="19">
        <v>11135313</v>
      </c>
      <c r="E30" s="19">
        <v>9469000</v>
      </c>
      <c r="F30" s="19">
        <v>11365018</v>
      </c>
      <c r="G30" s="19"/>
      <c r="H30" s="19">
        <v>12929461</v>
      </c>
    </row>
    <row r="31" spans="1:8" x14ac:dyDescent="0.25">
      <c r="A31" s="13" t="s">
        <v>21</v>
      </c>
      <c r="B31" s="19">
        <v>0</v>
      </c>
      <c r="C31" s="19">
        <v>4651937</v>
      </c>
      <c r="D31" s="18">
        <v>9005725</v>
      </c>
      <c r="E31" s="18">
        <v>13605558</v>
      </c>
      <c r="F31" s="19">
        <v>7917550</v>
      </c>
      <c r="G31" s="19">
        <v>8104940</v>
      </c>
      <c r="H31" s="19">
        <v>7089876</v>
      </c>
    </row>
    <row r="32" spans="1:8" x14ac:dyDescent="0.25">
      <c r="A32" s="13" t="s">
        <v>22</v>
      </c>
      <c r="B32" s="19">
        <v>94673865</v>
      </c>
      <c r="C32" s="19">
        <v>33051918</v>
      </c>
      <c r="D32" s="18">
        <v>74892576</v>
      </c>
      <c r="E32" s="18">
        <v>97472339</v>
      </c>
      <c r="F32" s="19">
        <v>130901531</v>
      </c>
      <c r="G32" s="19">
        <v>172406076</v>
      </c>
      <c r="H32" s="19">
        <v>200748972</v>
      </c>
    </row>
    <row r="33" spans="1:8" x14ac:dyDescent="0.25">
      <c r="A33" s="13"/>
      <c r="B33" s="19"/>
      <c r="C33" s="19"/>
      <c r="D33" s="18"/>
      <c r="E33" s="18"/>
      <c r="F33" s="19"/>
      <c r="G33" s="19"/>
    </row>
    <row r="34" spans="1:8" x14ac:dyDescent="0.25">
      <c r="A34" s="40" t="s">
        <v>42</v>
      </c>
      <c r="B34" s="18">
        <f t="shared" ref="B34:E34" si="10">SUM(B35:B36)</f>
        <v>681427973</v>
      </c>
      <c r="C34" s="18">
        <f t="shared" si="10"/>
        <v>755912241</v>
      </c>
      <c r="D34" s="18">
        <f t="shared" si="10"/>
        <v>1472986660</v>
      </c>
      <c r="E34" s="18">
        <f t="shared" si="10"/>
        <v>1532784501</v>
      </c>
      <c r="F34" s="18">
        <f>SUM(F35:F36)</f>
        <v>1635712653</v>
      </c>
      <c r="G34" s="18">
        <f t="shared" ref="G34:H34" si="11">SUM(G35:G36)</f>
        <v>1741076872</v>
      </c>
      <c r="H34" s="18">
        <f t="shared" si="11"/>
        <v>2182197715</v>
      </c>
    </row>
    <row r="35" spans="1:8" x14ac:dyDescent="0.25">
      <c r="A35" s="11" t="s">
        <v>1</v>
      </c>
      <c r="B35" s="19">
        <v>43700000</v>
      </c>
      <c r="C35" s="19">
        <v>43700000</v>
      </c>
      <c r="D35" s="19">
        <v>643700000</v>
      </c>
      <c r="E35" s="19">
        <v>643700000</v>
      </c>
      <c r="F35" s="19">
        <v>643700000</v>
      </c>
      <c r="G35" s="19">
        <v>643700000</v>
      </c>
      <c r="H35" s="19">
        <v>943700000</v>
      </c>
    </row>
    <row r="36" spans="1:8" x14ac:dyDescent="0.25">
      <c r="A36" s="7" t="s">
        <v>2</v>
      </c>
      <c r="B36" s="19">
        <v>637727973</v>
      </c>
      <c r="C36" s="19">
        <v>712212241</v>
      </c>
      <c r="D36" s="19">
        <v>829286660</v>
      </c>
      <c r="E36" s="19">
        <v>889084501</v>
      </c>
      <c r="F36" s="19">
        <v>992012653</v>
      </c>
      <c r="G36" s="19">
        <v>1097376872</v>
      </c>
      <c r="H36" s="19">
        <v>1238497715</v>
      </c>
    </row>
    <row r="37" spans="1:8" x14ac:dyDescent="0.25">
      <c r="A37" s="7"/>
      <c r="B37" s="19"/>
      <c r="C37" s="19"/>
      <c r="D37" s="19"/>
      <c r="E37" s="19"/>
      <c r="F37" s="19"/>
      <c r="H37" s="3"/>
    </row>
    <row r="38" spans="1:8" x14ac:dyDescent="0.25">
      <c r="A38" s="1"/>
      <c r="B38" s="18">
        <f>B34+B20+B25</f>
        <v>1575355908</v>
      </c>
      <c r="C38" s="18">
        <f>C34+C20+C25</f>
        <v>1658786812</v>
      </c>
      <c r="D38" s="18">
        <f>D34+D20+D25</f>
        <v>1763194426</v>
      </c>
      <c r="E38" s="18">
        <f>E34+E20+E25</f>
        <v>1837353837</v>
      </c>
      <c r="F38" s="18">
        <f>F34+F20+F25</f>
        <v>1990153525</v>
      </c>
      <c r="G38" s="18">
        <f t="shared" ref="G38" si="12">G34+G20+G25</f>
        <v>2146314114</v>
      </c>
      <c r="H38" s="18">
        <f>H34+H20+H25</f>
        <v>2568273912</v>
      </c>
    </row>
    <row r="39" spans="1:8" x14ac:dyDescent="0.25">
      <c r="B39" s="19"/>
      <c r="C39" s="19"/>
      <c r="D39" s="19"/>
      <c r="E39" s="19"/>
      <c r="F39" s="19"/>
    </row>
    <row r="40" spans="1:8" ht="12.75" customHeight="1" x14ac:dyDescent="0.25">
      <c r="B40" s="19"/>
      <c r="C40" s="19"/>
      <c r="D40" s="19"/>
      <c r="E40" s="19"/>
      <c r="F40" s="19"/>
    </row>
    <row r="41" spans="1:8" s="23" customFormat="1" x14ac:dyDescent="0.25">
      <c r="A41" s="43" t="s">
        <v>43</v>
      </c>
      <c r="B41" s="37">
        <f>B34/(B35/10)</f>
        <v>155.93317459954233</v>
      </c>
      <c r="C41" s="37">
        <f>C34/(C35/10)</f>
        <v>172.9776295194508</v>
      </c>
      <c r="D41" s="37">
        <f>D34/(D35/10)</f>
        <v>22.883123504738233</v>
      </c>
      <c r="E41" s="37">
        <f>E34/(E35/10)</f>
        <v>23.812094158769614</v>
      </c>
      <c r="F41" s="37">
        <f>F34/(F35/10)</f>
        <v>25.411102268137331</v>
      </c>
      <c r="G41" s="37">
        <f t="shared" ref="G41:H41" si="13">G34/(G35/10)</f>
        <v>27.047955134379368</v>
      </c>
      <c r="H41" s="37">
        <f t="shared" si="13"/>
        <v>23.123849899332416</v>
      </c>
    </row>
    <row r="42" spans="1:8" x14ac:dyDescent="0.25">
      <c r="A42" s="43" t="s">
        <v>44</v>
      </c>
      <c r="B42" s="36">
        <f>B35/10</f>
        <v>4370000</v>
      </c>
      <c r="C42" s="36">
        <f t="shared" ref="C42:H42" si="14">C35/10</f>
        <v>4370000</v>
      </c>
      <c r="D42" s="36">
        <f t="shared" si="14"/>
        <v>64370000</v>
      </c>
      <c r="E42" s="36">
        <f t="shared" si="14"/>
        <v>64370000</v>
      </c>
      <c r="F42" s="36">
        <f t="shared" si="14"/>
        <v>64370000</v>
      </c>
      <c r="G42" s="36">
        <f t="shared" si="14"/>
        <v>64370000</v>
      </c>
      <c r="H42" s="36">
        <f t="shared" si="14"/>
        <v>94370000</v>
      </c>
    </row>
    <row r="43" spans="1:8" x14ac:dyDescent="0.25">
      <c r="B43" s="19"/>
      <c r="C43" s="19"/>
      <c r="D43" s="19"/>
      <c r="E43" s="19"/>
      <c r="F43" s="19"/>
    </row>
    <row r="44" spans="1:8" x14ac:dyDescent="0.25">
      <c r="B44" s="19"/>
      <c r="C44" s="19"/>
      <c r="D44" s="19"/>
      <c r="E44" s="19"/>
      <c r="F44" s="19"/>
      <c r="H44" s="45"/>
    </row>
    <row r="45" spans="1:8" x14ac:dyDescent="0.25">
      <c r="B45" s="18"/>
      <c r="C45" s="18"/>
      <c r="D45" s="18"/>
      <c r="E45" s="18"/>
      <c r="F45" s="18"/>
      <c r="G45" s="45"/>
    </row>
    <row r="46" spans="1:8" x14ac:dyDescent="0.25">
      <c r="A46" s="7"/>
      <c r="B46" s="20"/>
      <c r="C46" s="9"/>
      <c r="D46" s="9"/>
      <c r="E46" s="9"/>
      <c r="F46" s="20"/>
    </row>
    <row r="47" spans="1:8" x14ac:dyDescent="0.25">
      <c r="A47" s="7"/>
      <c r="B47" s="20"/>
      <c r="C47" s="20"/>
      <c r="D47" s="20"/>
      <c r="E47" s="20"/>
      <c r="F47" s="20"/>
    </row>
    <row r="48" spans="1:8" x14ac:dyDescent="0.25">
      <c r="A48" s="7"/>
      <c r="B48" s="9"/>
      <c r="C48" s="9"/>
      <c r="D48" s="9"/>
      <c r="E48" s="9"/>
      <c r="F48" s="9"/>
    </row>
    <row r="49" spans="1:6" x14ac:dyDescent="0.25">
      <c r="A49" s="7"/>
      <c r="B49" s="9"/>
      <c r="C49" s="9"/>
      <c r="D49" s="9"/>
      <c r="E49" s="9"/>
      <c r="F49" s="9"/>
    </row>
    <row r="50" spans="1:6" x14ac:dyDescent="0.25">
      <c r="A50" s="7"/>
      <c r="B50" s="9"/>
      <c r="C50" s="9"/>
      <c r="D50" s="9"/>
      <c r="E50" s="9"/>
      <c r="F50" s="9"/>
    </row>
    <row r="51" spans="1:6" x14ac:dyDescent="0.25">
      <c r="A51" s="7"/>
      <c r="B51" s="9"/>
      <c r="C51" s="9"/>
      <c r="D51" s="9"/>
      <c r="E51" s="9"/>
      <c r="F51" s="9"/>
    </row>
    <row r="52" spans="1:6" x14ac:dyDescent="0.25">
      <c r="A52" s="1"/>
      <c r="B52" s="18"/>
      <c r="C52" s="18"/>
      <c r="D52" s="18"/>
      <c r="E52" s="18"/>
      <c r="F52" s="18"/>
    </row>
    <row r="53" spans="1:6" x14ac:dyDescent="0.25">
      <c r="A53" s="7"/>
      <c r="B53" s="9"/>
      <c r="C53" s="9"/>
      <c r="D53" s="9"/>
      <c r="E53" s="9"/>
      <c r="F53" s="9"/>
    </row>
    <row r="54" spans="1:6" x14ac:dyDescent="0.25">
      <c r="A54" s="1"/>
      <c r="B54" s="18"/>
      <c r="C54" s="18"/>
      <c r="D54" s="18"/>
      <c r="E54" s="18"/>
      <c r="F54" s="18"/>
    </row>
    <row r="55" spans="1:6" x14ac:dyDescent="0.25">
      <c r="A55" s="7"/>
      <c r="B55" s="19"/>
      <c r="C55" s="19"/>
      <c r="D55" s="19"/>
      <c r="E55" s="19"/>
      <c r="F55" s="19"/>
    </row>
    <row r="56" spans="1:6" x14ac:dyDescent="0.25">
      <c r="A56" s="7"/>
      <c r="B56" s="19"/>
      <c r="C56" s="19"/>
      <c r="D56" s="19"/>
      <c r="E56" s="19"/>
      <c r="F56" s="19"/>
    </row>
    <row r="57" spans="1:6" x14ac:dyDescent="0.25">
      <c r="A57" s="7"/>
      <c r="B57" s="19"/>
      <c r="C57" s="19"/>
      <c r="D57" s="19"/>
      <c r="E57" s="19"/>
      <c r="F57" s="19"/>
    </row>
    <row r="58" spans="1:6" x14ac:dyDescent="0.25">
      <c r="A58" s="1"/>
      <c r="B58" s="14"/>
      <c r="C58" s="14"/>
      <c r="D58" s="14"/>
      <c r="E58" s="18"/>
      <c r="F58" s="14"/>
    </row>
    <row r="59" spans="1:6" x14ac:dyDescent="0.25">
      <c r="A59" s="1"/>
      <c r="B59" s="4"/>
      <c r="C59" s="19"/>
      <c r="D59" s="19"/>
      <c r="E59" s="19"/>
      <c r="F59" s="4"/>
    </row>
    <row r="60" spans="1:6" x14ac:dyDescent="0.25">
      <c r="A60" s="7"/>
      <c r="B60" s="5"/>
      <c r="C60" s="18"/>
      <c r="D60" s="18"/>
      <c r="E60" s="18"/>
      <c r="F60" s="5"/>
    </row>
    <row r="61" spans="1:6" x14ac:dyDescent="0.25">
      <c r="A61" s="1"/>
      <c r="B61" s="14"/>
      <c r="C61" s="18"/>
      <c r="D61" s="18"/>
      <c r="E61" s="18"/>
      <c r="F61" s="14"/>
    </row>
    <row r="62" spans="1:6" x14ac:dyDescent="0.25">
      <c r="A62" s="2"/>
      <c r="B62" s="10"/>
      <c r="C62" s="9"/>
      <c r="D62" s="9"/>
      <c r="E62" s="9"/>
      <c r="F62" s="10"/>
    </row>
    <row r="63" spans="1:6" s="23" customFormat="1" ht="15.75" x14ac:dyDescent="0.25">
      <c r="A63" s="25"/>
      <c r="B63" s="26"/>
      <c r="C63" s="27"/>
      <c r="D63" s="27"/>
      <c r="E63" s="27"/>
      <c r="F63" s="26"/>
    </row>
    <row r="64" spans="1:6" x14ac:dyDescent="0.25">
      <c r="B64" s="4"/>
      <c r="C64" s="19"/>
      <c r="D64" s="19"/>
      <c r="E64" s="19"/>
      <c r="F64" s="4"/>
    </row>
    <row r="65" spans="1:6" x14ac:dyDescent="0.25">
      <c r="A65" s="1"/>
      <c r="B65" s="5"/>
      <c r="C65" s="18"/>
      <c r="D65" s="18"/>
      <c r="E65" s="18"/>
      <c r="F65" s="5"/>
    </row>
    <row r="66" spans="1:6" x14ac:dyDescent="0.25">
      <c r="B66" s="4"/>
      <c r="C66" s="19"/>
      <c r="D66" s="19"/>
      <c r="E66" s="19"/>
      <c r="F66" s="4"/>
    </row>
    <row r="67" spans="1:6" x14ac:dyDescent="0.25">
      <c r="A67" s="7"/>
      <c r="B67" s="6"/>
      <c r="C67" s="18"/>
      <c r="D67" s="18"/>
      <c r="E67" s="18"/>
      <c r="F67" s="6"/>
    </row>
    <row r="68" spans="1:6" x14ac:dyDescent="0.25">
      <c r="A68" s="7"/>
      <c r="B68" s="3"/>
      <c r="C68" s="19"/>
      <c r="D68" s="19"/>
      <c r="E68" s="19"/>
      <c r="F68" s="3"/>
    </row>
    <row r="69" spans="1:6" x14ac:dyDescent="0.25">
      <c r="A69" s="1"/>
      <c r="B69" s="14"/>
      <c r="C69" s="18"/>
      <c r="D69" s="18"/>
      <c r="E69" s="18"/>
      <c r="F69" s="14"/>
    </row>
    <row r="70" spans="1:6" ht="17.25" customHeight="1" x14ac:dyDescent="0.25">
      <c r="A70" s="7"/>
      <c r="B70" s="3"/>
      <c r="C70" s="19"/>
      <c r="D70" s="19"/>
      <c r="E70" s="19"/>
      <c r="F70" s="3"/>
    </row>
    <row r="71" spans="1:6" ht="12" customHeight="1" x14ac:dyDescent="0.25">
      <c r="A71" s="7"/>
      <c r="B71" s="3"/>
      <c r="C71" s="19"/>
      <c r="D71" s="19"/>
      <c r="E71" s="19"/>
      <c r="F71" s="3"/>
    </row>
    <row r="72" spans="1:6" x14ac:dyDescent="0.25">
      <c r="A72" s="1"/>
      <c r="B72" s="14"/>
      <c r="C72" s="18"/>
      <c r="D72" s="18"/>
      <c r="E72" s="18"/>
      <c r="F72" s="14"/>
    </row>
    <row r="73" spans="1:6" x14ac:dyDescent="0.25">
      <c r="A73" s="1"/>
      <c r="C73" s="19"/>
      <c r="D73" s="19"/>
      <c r="E73" s="19"/>
    </row>
    <row r="74" spans="1:6" x14ac:dyDescent="0.25">
      <c r="A74" s="1"/>
      <c r="C74" s="19"/>
      <c r="D74" s="19"/>
      <c r="E74" s="19"/>
    </row>
    <row r="75" spans="1:6" x14ac:dyDescent="0.25">
      <c r="A75" s="7"/>
      <c r="B75" s="4"/>
      <c r="C75" s="19"/>
      <c r="D75" s="19"/>
      <c r="E75" s="19"/>
      <c r="F75" s="4"/>
    </row>
    <row r="76" spans="1:6" x14ac:dyDescent="0.25">
      <c r="A76" s="7"/>
      <c r="B76" s="4"/>
      <c r="C76" s="19"/>
      <c r="D76" s="19"/>
      <c r="E76" s="19"/>
      <c r="F76" s="4"/>
    </row>
    <row r="77" spans="1:6" x14ac:dyDescent="0.25">
      <c r="A77" s="7"/>
      <c r="B77" s="4"/>
      <c r="C77" s="19"/>
      <c r="D77" s="19"/>
      <c r="E77" s="19"/>
      <c r="F77" s="4"/>
    </row>
    <row r="78" spans="1:6" x14ac:dyDescent="0.25">
      <c r="A78" s="7"/>
      <c r="B78" s="4"/>
      <c r="C78" s="19"/>
      <c r="D78" s="19"/>
      <c r="E78" s="19"/>
      <c r="F78" s="4"/>
    </row>
    <row r="79" spans="1:6" x14ac:dyDescent="0.25">
      <c r="A79" s="7"/>
      <c r="B79" s="4"/>
      <c r="C79" s="19"/>
      <c r="D79" s="19"/>
      <c r="E79" s="19"/>
      <c r="F79" s="4"/>
    </row>
    <row r="80" spans="1:6" x14ac:dyDescent="0.25">
      <c r="A80" s="11"/>
      <c r="B80" s="4"/>
      <c r="C80" s="19"/>
      <c r="D80" s="19"/>
      <c r="E80" s="19"/>
      <c r="F80" s="4"/>
    </row>
    <row r="81" spans="1:6" x14ac:dyDescent="0.25">
      <c r="A81" s="11"/>
      <c r="B81" s="4"/>
      <c r="C81" s="19"/>
      <c r="D81" s="19"/>
      <c r="E81" s="19"/>
      <c r="F81" s="4"/>
    </row>
    <row r="82" spans="1:6" x14ac:dyDescent="0.25">
      <c r="A82" s="11"/>
      <c r="B82" s="4"/>
      <c r="C82" s="19"/>
      <c r="D82" s="19"/>
      <c r="E82" s="19"/>
      <c r="F82" s="4"/>
    </row>
    <row r="83" spans="1:6" x14ac:dyDescent="0.25">
      <c r="A83" s="7"/>
      <c r="B83" s="8"/>
      <c r="C83" s="18"/>
      <c r="D83" s="19"/>
      <c r="E83" s="19"/>
      <c r="F83" s="8"/>
    </row>
    <row r="84" spans="1:6" x14ac:dyDescent="0.25">
      <c r="A84" s="11"/>
      <c r="B84" s="4"/>
      <c r="C84" s="19"/>
      <c r="D84" s="19"/>
      <c r="E84" s="19"/>
      <c r="F84" s="4"/>
    </row>
    <row r="85" spans="1:6" x14ac:dyDescent="0.25">
      <c r="A85" s="11"/>
      <c r="B85" s="4"/>
      <c r="C85" s="19"/>
      <c r="D85" s="19"/>
      <c r="E85" s="19"/>
      <c r="F85" s="4"/>
    </row>
    <row r="86" spans="1:6" x14ac:dyDescent="0.25">
      <c r="A86" s="11"/>
      <c r="B86" s="4"/>
      <c r="C86" s="19"/>
      <c r="D86" s="19"/>
      <c r="E86" s="19"/>
      <c r="F86" s="4"/>
    </row>
    <row r="87" spans="1:6" x14ac:dyDescent="0.25">
      <c r="A87" s="1"/>
      <c r="B87" s="14"/>
      <c r="C87" s="18"/>
      <c r="D87" s="18"/>
      <c r="E87" s="18"/>
      <c r="F87" s="14"/>
    </row>
    <row r="88" spans="1:6" x14ac:dyDescent="0.25">
      <c r="B88" s="4"/>
      <c r="C88" s="19"/>
      <c r="D88" s="19"/>
      <c r="E88" s="19"/>
      <c r="F88" s="4"/>
    </row>
    <row r="89" spans="1:6" x14ac:dyDescent="0.25">
      <c r="A89" s="1"/>
      <c r="B89" s="4"/>
      <c r="C89" s="19"/>
      <c r="D89" s="19"/>
      <c r="E89" s="19"/>
      <c r="F89" s="4"/>
    </row>
    <row r="90" spans="1:6" x14ac:dyDescent="0.25">
      <c r="A90" s="11"/>
      <c r="B90" s="4"/>
      <c r="C90" s="19"/>
      <c r="D90" s="19"/>
      <c r="E90" s="19"/>
      <c r="F90" s="4"/>
    </row>
    <row r="91" spans="1:6" x14ac:dyDescent="0.25">
      <c r="A91" s="11"/>
      <c r="B91" s="4"/>
      <c r="C91" s="19"/>
      <c r="D91" s="19"/>
      <c r="E91" s="19"/>
      <c r="F91" s="4"/>
    </row>
    <row r="92" spans="1:6" x14ac:dyDescent="0.25">
      <c r="A92" s="11"/>
      <c r="B92" s="4"/>
      <c r="C92" s="19"/>
      <c r="D92" s="19"/>
      <c r="E92" s="19"/>
      <c r="F92" s="4"/>
    </row>
    <row r="93" spans="1:6" x14ac:dyDescent="0.25">
      <c r="A93" s="11"/>
      <c r="B93" s="4"/>
      <c r="C93" s="19"/>
      <c r="D93" s="19"/>
      <c r="E93" s="19"/>
      <c r="F93" s="4"/>
    </row>
    <row r="94" spans="1:6" x14ac:dyDescent="0.25">
      <c r="A94" s="11"/>
      <c r="B94" s="4"/>
      <c r="C94" s="19"/>
      <c r="D94" s="19"/>
      <c r="E94" s="19"/>
      <c r="F94" s="4"/>
    </row>
    <row r="95" spans="1:6" x14ac:dyDescent="0.25">
      <c r="A95" s="11"/>
      <c r="B95" s="4"/>
      <c r="C95" s="19"/>
      <c r="D95" s="19"/>
      <c r="E95" s="19"/>
      <c r="F95" s="4"/>
    </row>
    <row r="96" spans="1:6" x14ac:dyDescent="0.25">
      <c r="A96" s="11"/>
      <c r="B96" s="4"/>
      <c r="C96" s="19"/>
      <c r="D96" s="19"/>
      <c r="E96" s="19"/>
      <c r="F96" s="4"/>
    </row>
    <row r="97" spans="1:6" x14ac:dyDescent="0.25">
      <c r="A97" s="11"/>
      <c r="B97" s="4"/>
      <c r="C97" s="19"/>
      <c r="D97" s="19"/>
      <c r="E97" s="19"/>
      <c r="F97" s="4"/>
    </row>
    <row r="98" spans="1:6" x14ac:dyDescent="0.25">
      <c r="A98" s="11"/>
      <c r="B98" s="4"/>
      <c r="C98" s="19"/>
      <c r="D98" s="19"/>
      <c r="E98" s="19"/>
      <c r="F98" s="4"/>
    </row>
    <row r="99" spans="1:6" x14ac:dyDescent="0.25">
      <c r="A99" s="12"/>
      <c r="B99" s="15"/>
      <c r="C99" s="20"/>
      <c r="D99" s="20"/>
      <c r="E99" s="20"/>
      <c r="F99" s="15"/>
    </row>
    <row r="100" spans="1:6" x14ac:dyDescent="0.25">
      <c r="A100" s="11"/>
      <c r="B100" s="4"/>
      <c r="C100" s="19"/>
      <c r="D100" s="19"/>
      <c r="E100" s="19"/>
      <c r="F100" s="4"/>
    </row>
    <row r="101" spans="1:6" x14ac:dyDescent="0.25">
      <c r="A101" s="13"/>
      <c r="B101" s="8"/>
      <c r="C101" s="19"/>
      <c r="D101" s="19"/>
      <c r="E101" s="18"/>
      <c r="F101" s="8"/>
    </row>
    <row r="102" spans="1:6" ht="15.75" thickBot="1" x14ac:dyDescent="0.3">
      <c r="A102" s="11"/>
      <c r="B102" s="16"/>
      <c r="C102" s="21"/>
      <c r="D102" s="21"/>
      <c r="E102" s="21"/>
      <c r="F102" s="16"/>
    </row>
    <row r="103" spans="1:6" ht="15.75" thickTop="1" x14ac:dyDescent="0.25">
      <c r="A103" s="1"/>
      <c r="B103" s="4"/>
      <c r="C103" s="19"/>
      <c r="D103" s="19"/>
      <c r="E103" s="19"/>
      <c r="F103" s="4"/>
    </row>
    <row r="104" spans="1:6" x14ac:dyDescent="0.25">
      <c r="A104" s="2"/>
      <c r="B104" s="4"/>
      <c r="C104" s="19"/>
      <c r="D104" s="19"/>
      <c r="E104" s="19"/>
      <c r="F104" s="4"/>
    </row>
    <row r="105" spans="1:6" x14ac:dyDescent="0.25">
      <c r="A105" s="2"/>
      <c r="B105" s="4"/>
      <c r="C105" s="19"/>
      <c r="D105" s="19"/>
      <c r="E105" s="19"/>
      <c r="F105" s="4"/>
    </row>
    <row r="106" spans="1:6" x14ac:dyDescent="0.25">
      <c r="A106" s="2"/>
      <c r="B106" s="4"/>
      <c r="C106" s="19"/>
      <c r="D106" s="19"/>
      <c r="E106" s="19"/>
      <c r="F106" s="4"/>
    </row>
    <row r="107" spans="1:6" x14ac:dyDescent="0.25">
      <c r="A107" s="2"/>
      <c r="B107" s="4"/>
      <c r="C107" s="4"/>
      <c r="D107" s="4"/>
      <c r="E107" s="4"/>
      <c r="F107" s="4"/>
    </row>
    <row r="108" spans="1:6" x14ac:dyDescent="0.25">
      <c r="A108" s="2"/>
      <c r="B108" s="4"/>
      <c r="C108" s="4"/>
      <c r="D108" s="4"/>
      <c r="E108" s="4"/>
      <c r="F108" s="4"/>
    </row>
    <row r="109" spans="1:6" x14ac:dyDescent="0.25">
      <c r="A109" s="2"/>
      <c r="B109" s="4"/>
      <c r="C109" s="4"/>
      <c r="D109" s="4"/>
      <c r="E109" s="4"/>
      <c r="F109" s="4"/>
    </row>
    <row r="110" spans="1:6" x14ac:dyDescent="0.25">
      <c r="A110" s="2"/>
      <c r="B110" s="4"/>
      <c r="C110" s="4"/>
      <c r="D110" s="4"/>
      <c r="E110" s="4"/>
      <c r="F110" s="4"/>
    </row>
    <row r="111" spans="1:6" x14ac:dyDescent="0.25">
      <c r="A111" s="1"/>
      <c r="B111" s="5"/>
      <c r="C111" s="5"/>
      <c r="D111" s="5"/>
      <c r="E111" s="5"/>
      <c r="F111" s="5"/>
    </row>
    <row r="112" spans="1:6" x14ac:dyDescent="0.25">
      <c r="B112" s="4"/>
      <c r="C112" s="4"/>
      <c r="D112" s="4"/>
      <c r="E112" s="4"/>
      <c r="F112" s="4"/>
    </row>
    <row r="113" spans="1:6" x14ac:dyDescent="0.25">
      <c r="A113" s="1"/>
      <c r="B113" s="5"/>
      <c r="C113" s="5"/>
      <c r="D113" s="5"/>
      <c r="E113" s="5"/>
      <c r="F113" s="5"/>
    </row>
    <row r="114" spans="1:6" x14ac:dyDescent="0.25">
      <c r="B114" s="4"/>
      <c r="C114" s="4"/>
      <c r="D114" s="4"/>
      <c r="E114" s="4"/>
      <c r="F114" s="4"/>
    </row>
    <row r="115" spans="1:6" x14ac:dyDescent="0.25">
      <c r="A115" s="1"/>
      <c r="B115" s="5"/>
      <c r="C115" s="5"/>
      <c r="D115" s="5"/>
      <c r="E115" s="5"/>
      <c r="F115" s="5"/>
    </row>
    <row r="116" spans="1:6" x14ac:dyDescent="0.25">
      <c r="A116" s="7"/>
      <c r="B116" s="8"/>
      <c r="C116" s="8"/>
      <c r="D116" s="8"/>
      <c r="E116" s="8"/>
      <c r="F116" s="8"/>
    </row>
    <row r="118" spans="1:6" x14ac:dyDescent="0.25">
      <c r="B118" s="3"/>
      <c r="C118" s="3"/>
      <c r="D118" s="3"/>
      <c r="E118" s="3"/>
      <c r="F118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xSplit="1" ySplit="4" topLeftCell="B14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5" x14ac:dyDescent="0.25"/>
  <cols>
    <col min="1" max="1" width="44.42578125" bestFit="1" customWidth="1"/>
    <col min="2" max="2" width="14.28515625" bestFit="1" customWidth="1"/>
    <col min="3" max="6" width="15.28515625" bestFit="1" customWidth="1"/>
    <col min="7" max="7" width="18" bestFit="1" customWidth="1"/>
    <col min="8" max="8" width="18.28515625" customWidth="1"/>
  </cols>
  <sheetData>
    <row r="1" spans="1:9" ht="15.75" x14ac:dyDescent="0.25">
      <c r="A1" s="34" t="s">
        <v>11</v>
      </c>
    </row>
    <row r="2" spans="1:9" ht="15.75" x14ac:dyDescent="0.25">
      <c r="A2" s="34" t="s">
        <v>45</v>
      </c>
    </row>
    <row r="3" spans="1:9" ht="15.75" x14ac:dyDescent="0.25">
      <c r="A3" s="34" t="s">
        <v>36</v>
      </c>
    </row>
    <row r="4" spans="1:9" s="23" customFormat="1" x14ac:dyDescent="0.25">
      <c r="A4" s="22"/>
      <c r="B4" s="24">
        <v>2013</v>
      </c>
      <c r="C4" s="24">
        <v>2014</v>
      </c>
      <c r="D4" s="24">
        <v>2015</v>
      </c>
      <c r="E4" s="24">
        <v>2016</v>
      </c>
      <c r="F4" s="24">
        <v>2017</v>
      </c>
      <c r="G4" s="24">
        <v>2018</v>
      </c>
      <c r="H4" s="24">
        <v>2019</v>
      </c>
    </row>
    <row r="5" spans="1:9" x14ac:dyDescent="0.25">
      <c r="A5" s="1"/>
      <c r="B5" s="19"/>
      <c r="C5" s="19"/>
      <c r="D5" s="19"/>
      <c r="E5" s="19"/>
      <c r="F5" s="19"/>
    </row>
    <row r="6" spans="1:9" x14ac:dyDescent="0.25">
      <c r="A6" s="43" t="s">
        <v>46</v>
      </c>
      <c r="B6" s="19">
        <v>997984022</v>
      </c>
      <c r="C6" s="19">
        <v>810144679</v>
      </c>
      <c r="D6" s="19">
        <v>851159177</v>
      </c>
      <c r="E6" s="19">
        <v>438643061</v>
      </c>
      <c r="F6" s="19">
        <v>906528993</v>
      </c>
      <c r="G6" s="19">
        <v>917775216</v>
      </c>
      <c r="H6" s="19">
        <v>919041362</v>
      </c>
      <c r="I6" s="3"/>
    </row>
    <row r="7" spans="1:9" x14ac:dyDescent="0.25">
      <c r="A7" t="s">
        <v>47</v>
      </c>
      <c r="B7" s="19">
        <v>608525737</v>
      </c>
      <c r="C7" s="19">
        <v>593978078</v>
      </c>
      <c r="D7" s="19">
        <v>541866123</v>
      </c>
      <c r="E7" s="19">
        <v>282588154</v>
      </c>
      <c r="F7" s="19">
        <v>615610189</v>
      </c>
      <c r="G7" s="19">
        <v>622542770</v>
      </c>
      <c r="H7" s="19">
        <v>639312494</v>
      </c>
      <c r="I7" s="3"/>
    </row>
    <row r="8" spans="1:9" x14ac:dyDescent="0.25">
      <c r="A8" s="43" t="s">
        <v>48</v>
      </c>
      <c r="B8" s="18">
        <f t="shared" ref="B8:H8" si="0">B6-B7</f>
        <v>389458285</v>
      </c>
      <c r="C8" s="18">
        <f t="shared" si="0"/>
        <v>216166601</v>
      </c>
      <c r="D8" s="18">
        <f t="shared" si="0"/>
        <v>309293054</v>
      </c>
      <c r="E8" s="18">
        <f t="shared" si="0"/>
        <v>156054907</v>
      </c>
      <c r="F8" s="18">
        <f t="shared" si="0"/>
        <v>290918804</v>
      </c>
      <c r="G8" s="18">
        <f t="shared" si="0"/>
        <v>295232446</v>
      </c>
      <c r="H8" s="18">
        <f t="shared" si="0"/>
        <v>279728868</v>
      </c>
      <c r="I8" s="3"/>
    </row>
    <row r="9" spans="1:9" x14ac:dyDescent="0.25">
      <c r="A9" s="43" t="s">
        <v>49</v>
      </c>
      <c r="B9" s="19">
        <v>110795086</v>
      </c>
      <c r="C9" s="19">
        <v>114952696</v>
      </c>
      <c r="D9" s="19">
        <v>117388092</v>
      </c>
      <c r="E9" s="19">
        <v>58927420</v>
      </c>
      <c r="F9" s="19">
        <v>121863920</v>
      </c>
      <c r="G9" s="19">
        <v>124210633</v>
      </c>
      <c r="H9" s="19">
        <v>131172663</v>
      </c>
      <c r="I9" s="3"/>
    </row>
    <row r="10" spans="1:9" x14ac:dyDescent="0.25">
      <c r="A10" s="43" t="s">
        <v>50</v>
      </c>
      <c r="B10" s="20">
        <f t="shared" ref="B10:H10" si="1">B8-B9</f>
        <v>278663199</v>
      </c>
      <c r="C10" s="20">
        <f t="shared" si="1"/>
        <v>101213905</v>
      </c>
      <c r="D10" s="20">
        <f t="shared" si="1"/>
        <v>191904962</v>
      </c>
      <c r="E10" s="20">
        <f t="shared" si="1"/>
        <v>97127487</v>
      </c>
      <c r="F10" s="20">
        <f t="shared" si="1"/>
        <v>169054884</v>
      </c>
      <c r="G10" s="20">
        <f t="shared" si="1"/>
        <v>171021813</v>
      </c>
      <c r="H10" s="20">
        <f t="shared" si="1"/>
        <v>148556205</v>
      </c>
      <c r="I10" s="3"/>
    </row>
    <row r="11" spans="1:9" x14ac:dyDescent="0.25">
      <c r="A11" s="44" t="s">
        <v>51</v>
      </c>
      <c r="B11" s="20"/>
      <c r="C11" s="20"/>
      <c r="D11" s="20"/>
      <c r="E11" s="20"/>
      <c r="F11" s="20"/>
      <c r="G11" s="20"/>
      <c r="I11" s="3"/>
    </row>
    <row r="12" spans="1:9" x14ac:dyDescent="0.25">
      <c r="A12" s="7" t="s">
        <v>52</v>
      </c>
      <c r="B12" s="19">
        <v>972548</v>
      </c>
      <c r="C12" s="19">
        <v>3875423</v>
      </c>
      <c r="D12" s="19">
        <v>3153342</v>
      </c>
      <c r="E12" s="19">
        <v>656427</v>
      </c>
      <c r="F12" s="19">
        <v>3353598</v>
      </c>
      <c r="G12" s="19">
        <v>1139143</v>
      </c>
      <c r="H12" s="19">
        <v>690254</v>
      </c>
      <c r="I12" s="3"/>
    </row>
    <row r="13" spans="1:9" x14ac:dyDescent="0.25">
      <c r="A13" s="7" t="s">
        <v>53</v>
      </c>
      <c r="B13" s="19">
        <v>216854</v>
      </c>
      <c r="C13" s="19">
        <v>352187</v>
      </c>
      <c r="D13" s="19">
        <v>368595</v>
      </c>
      <c r="E13" s="19">
        <v>125452</v>
      </c>
      <c r="F13" s="19">
        <v>567269</v>
      </c>
      <c r="G13" s="19">
        <v>321068</v>
      </c>
      <c r="H13" s="19">
        <v>1021443</v>
      </c>
      <c r="I13" s="3"/>
    </row>
    <row r="14" spans="1:9" x14ac:dyDescent="0.25">
      <c r="A14" s="7"/>
      <c r="B14" s="9"/>
      <c r="C14" s="9"/>
      <c r="D14" s="9"/>
      <c r="E14" s="9"/>
      <c r="F14" s="19"/>
      <c r="G14" s="19"/>
    </row>
    <row r="15" spans="1:9" x14ac:dyDescent="0.25">
      <c r="A15" s="43" t="s">
        <v>54</v>
      </c>
      <c r="B15" s="18">
        <f>B10-B12+B13</f>
        <v>277907505</v>
      </c>
      <c r="C15" s="18">
        <f>C10-C12+C13</f>
        <v>97690669</v>
      </c>
      <c r="D15" s="18">
        <f>D10-D12+D13</f>
        <v>189120215</v>
      </c>
      <c r="E15" s="18">
        <f>E10-E12+E13</f>
        <v>96596512</v>
      </c>
      <c r="F15" s="18">
        <f>F10-F12+F13</f>
        <v>166268555</v>
      </c>
      <c r="G15" s="18">
        <f t="shared" ref="G15:H15" si="2">G10-G12+G13</f>
        <v>170203738</v>
      </c>
      <c r="H15" s="18">
        <f t="shared" si="2"/>
        <v>148887394</v>
      </c>
    </row>
    <row r="16" spans="1:9" x14ac:dyDescent="0.25">
      <c r="A16" s="7" t="s">
        <v>55</v>
      </c>
      <c r="B16" s="19">
        <v>13233691</v>
      </c>
      <c r="C16" s="19">
        <v>4651937</v>
      </c>
      <c r="D16" s="19">
        <v>9005724</v>
      </c>
      <c r="E16" s="19">
        <v>4599834</v>
      </c>
      <c r="F16" s="19">
        <v>7917550</v>
      </c>
      <c r="G16" s="19">
        <v>8104940</v>
      </c>
      <c r="H16" s="19">
        <v>7089876</v>
      </c>
    </row>
    <row r="17" spans="1:8" x14ac:dyDescent="0.25">
      <c r="A17" s="43" t="s">
        <v>56</v>
      </c>
      <c r="B17" s="18">
        <f t="shared" ref="B17:H17" si="3">B15-B16</f>
        <v>264673814</v>
      </c>
      <c r="C17" s="18">
        <f t="shared" si="3"/>
        <v>93038732</v>
      </c>
      <c r="D17" s="18">
        <f t="shared" si="3"/>
        <v>180114491</v>
      </c>
      <c r="E17" s="18">
        <f t="shared" si="3"/>
        <v>91996678</v>
      </c>
      <c r="F17" s="18">
        <f t="shared" si="3"/>
        <v>158351005</v>
      </c>
      <c r="G17" s="18">
        <f t="shared" si="3"/>
        <v>162098798</v>
      </c>
      <c r="H17" s="18">
        <f t="shared" si="3"/>
        <v>141797518</v>
      </c>
    </row>
    <row r="18" spans="1:8" x14ac:dyDescent="0.25">
      <c r="A18" s="40" t="s">
        <v>57</v>
      </c>
      <c r="B18" s="18">
        <f>SUM(B19:B20)</f>
        <v>123788917</v>
      </c>
      <c r="C18" s="18">
        <f t="shared" ref="C18:H18" si="4">SUM(C19:C20)</f>
        <v>32563555</v>
      </c>
      <c r="D18" s="18">
        <f t="shared" si="4"/>
        <v>63040072</v>
      </c>
      <c r="E18" s="18">
        <f t="shared" si="4"/>
        <v>32198837</v>
      </c>
      <c r="F18" s="18">
        <f t="shared" si="4"/>
        <v>55422852</v>
      </c>
      <c r="G18" s="18">
        <f t="shared" si="4"/>
        <v>56734579</v>
      </c>
      <c r="H18" s="18">
        <f t="shared" si="4"/>
        <v>-20686928</v>
      </c>
    </row>
    <row r="19" spans="1:8" x14ac:dyDescent="0.25">
      <c r="A19" s="7" t="s">
        <v>23</v>
      </c>
      <c r="B19" s="19">
        <v>99252680</v>
      </c>
      <c r="C19" s="19">
        <v>13414579</v>
      </c>
      <c r="D19" s="19">
        <v>41840658</v>
      </c>
      <c r="E19" s="19">
        <v>22579763</v>
      </c>
      <c r="F19" s="19">
        <v>33429192</v>
      </c>
      <c r="G19" s="18">
        <v>41504545</v>
      </c>
      <c r="H19" s="19">
        <v>28342896</v>
      </c>
    </row>
    <row r="20" spans="1:8" x14ac:dyDescent="0.25">
      <c r="A20" s="7" t="s">
        <v>24</v>
      </c>
      <c r="B20" s="19">
        <v>24536237</v>
      </c>
      <c r="C20" s="19">
        <v>19148976</v>
      </c>
      <c r="D20" s="19">
        <v>21199414</v>
      </c>
      <c r="E20" s="19">
        <v>9619074</v>
      </c>
      <c r="F20" s="19">
        <v>21993660</v>
      </c>
      <c r="G20" s="19">
        <v>15230034</v>
      </c>
      <c r="H20" s="19">
        <v>-49029824</v>
      </c>
    </row>
    <row r="21" spans="1:8" x14ac:dyDescent="0.25">
      <c r="A21" s="43" t="s">
        <v>58</v>
      </c>
      <c r="B21" s="18">
        <f>B17-B18</f>
        <v>140884897</v>
      </c>
      <c r="C21" s="18">
        <f t="shared" ref="C21:G21" si="5">C17-C18</f>
        <v>60475177</v>
      </c>
      <c r="D21" s="18">
        <f t="shared" si="5"/>
        <v>117074419</v>
      </c>
      <c r="E21" s="18">
        <f t="shared" si="5"/>
        <v>59797841</v>
      </c>
      <c r="F21" s="18">
        <f t="shared" si="5"/>
        <v>102928153</v>
      </c>
      <c r="G21" s="18">
        <f t="shared" si="5"/>
        <v>105364219</v>
      </c>
      <c r="H21" s="18">
        <f>H17-H18</f>
        <v>162484446</v>
      </c>
    </row>
    <row r="22" spans="1:8" x14ac:dyDescent="0.25">
      <c r="B22" s="19"/>
      <c r="C22" s="19"/>
      <c r="D22" s="19"/>
      <c r="E22" s="19"/>
      <c r="F22" s="19"/>
      <c r="G22" s="19"/>
    </row>
    <row r="23" spans="1:8" x14ac:dyDescent="0.25">
      <c r="A23" s="43" t="s">
        <v>59</v>
      </c>
      <c r="B23" s="38">
        <f>B21/('1'!D35/10)</f>
        <v>2.1886732484076434</v>
      </c>
      <c r="C23" s="38">
        <f>C21/('1'!D35/10)</f>
        <v>0.93949319558800681</v>
      </c>
      <c r="D23" s="38">
        <f>D21/('1'!D35/10)</f>
        <v>1.8187730153798354</v>
      </c>
      <c r="E23" s="38">
        <f>E21/('1'!E35/10)</f>
        <v>0.92897065403138113</v>
      </c>
      <c r="F23" s="38">
        <f>F21/('1'!F35/10)</f>
        <v>1.5990081249029051</v>
      </c>
      <c r="G23" s="38">
        <f>G21/('1'!G35/10)</f>
        <v>1.6368528662420383</v>
      </c>
      <c r="H23" s="38">
        <f>H21/('1'!H35/10)</f>
        <v>1.7217807142100243</v>
      </c>
    </row>
    <row r="24" spans="1:8" x14ac:dyDescent="0.25">
      <c r="A24" s="44" t="s">
        <v>60</v>
      </c>
      <c r="B24">
        <v>4370000</v>
      </c>
      <c r="C24">
        <v>4370000</v>
      </c>
      <c r="D24">
        <v>64370000</v>
      </c>
      <c r="E24">
        <v>64370000</v>
      </c>
      <c r="F24">
        <v>64370000</v>
      </c>
      <c r="G24">
        <v>64370000</v>
      </c>
      <c r="H24">
        <v>64370000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5" x14ac:dyDescent="0.25"/>
  <cols>
    <col min="1" max="1" width="48" bestFit="1" customWidth="1"/>
    <col min="2" max="2" width="16" bestFit="1" customWidth="1"/>
    <col min="3" max="4" width="15.42578125" bestFit="1" customWidth="1"/>
    <col min="5" max="5" width="16" bestFit="1" customWidth="1"/>
    <col min="6" max="6" width="16.140625" bestFit="1" customWidth="1"/>
    <col min="7" max="7" width="18.7109375" bestFit="1" customWidth="1"/>
    <col min="8" max="8" width="18.7109375" customWidth="1"/>
  </cols>
  <sheetData>
    <row r="1" spans="1:9" ht="15.75" x14ac:dyDescent="0.25">
      <c r="A1" s="34" t="s">
        <v>11</v>
      </c>
    </row>
    <row r="2" spans="1:9" ht="15.75" x14ac:dyDescent="0.25">
      <c r="A2" s="34" t="s">
        <v>61</v>
      </c>
    </row>
    <row r="3" spans="1:9" s="23" customFormat="1" ht="15.75" x14ac:dyDescent="0.25">
      <c r="A3" s="34" t="s">
        <v>36</v>
      </c>
      <c r="B3" s="27"/>
      <c r="C3" s="27"/>
      <c r="D3" s="27"/>
      <c r="E3" s="27"/>
      <c r="F3" s="28"/>
    </row>
    <row r="4" spans="1:9" x14ac:dyDescent="0.25">
      <c r="B4" s="24">
        <v>2013</v>
      </c>
      <c r="C4" s="24">
        <v>2014</v>
      </c>
      <c r="D4" s="24">
        <v>2015</v>
      </c>
      <c r="E4" s="24">
        <v>2016</v>
      </c>
      <c r="F4" s="24">
        <v>2017</v>
      </c>
      <c r="G4" s="24">
        <v>2018</v>
      </c>
      <c r="H4" s="24">
        <v>2019</v>
      </c>
    </row>
    <row r="5" spans="1:9" x14ac:dyDescent="0.25">
      <c r="A5" s="43" t="s">
        <v>62</v>
      </c>
      <c r="B5" s="18"/>
      <c r="C5" s="18"/>
      <c r="D5" s="18"/>
      <c r="E5" s="18"/>
      <c r="F5" s="19"/>
    </row>
    <row r="6" spans="1:9" x14ac:dyDescent="0.25">
      <c r="A6" t="s">
        <v>25</v>
      </c>
      <c r="B6" s="19"/>
      <c r="C6" s="19"/>
      <c r="D6" s="19"/>
      <c r="E6" s="19">
        <v>892280802</v>
      </c>
      <c r="F6" s="19">
        <v>827362379</v>
      </c>
      <c r="G6" s="19">
        <v>817114108</v>
      </c>
      <c r="H6" s="19">
        <v>818417153</v>
      </c>
    </row>
    <row r="7" spans="1:9" x14ac:dyDescent="0.25">
      <c r="A7" s="7" t="s">
        <v>26</v>
      </c>
      <c r="B7" s="18"/>
      <c r="C7" s="18"/>
      <c r="D7" s="18"/>
      <c r="E7" s="19">
        <v>567268</v>
      </c>
      <c r="F7" s="19">
        <v>318965</v>
      </c>
      <c r="G7" s="32">
        <v>321068</v>
      </c>
      <c r="H7" s="32">
        <v>1021443</v>
      </c>
    </row>
    <row r="8" spans="1:9" x14ac:dyDescent="0.25">
      <c r="A8" s="7" t="s">
        <v>27</v>
      </c>
      <c r="B8" s="19"/>
      <c r="C8" s="19"/>
      <c r="D8" s="19"/>
      <c r="E8" s="19">
        <v>-520474655</v>
      </c>
      <c r="F8" s="19">
        <v>-497646865</v>
      </c>
      <c r="G8" s="19">
        <v>-547107125</v>
      </c>
      <c r="H8" s="19">
        <v>-510491954</v>
      </c>
    </row>
    <row r="9" spans="1:9" x14ac:dyDescent="0.25">
      <c r="A9" s="7" t="s">
        <v>28</v>
      </c>
      <c r="B9" s="18"/>
      <c r="C9" s="18"/>
      <c r="D9" s="18"/>
      <c r="E9" s="32">
        <v>-93997400</v>
      </c>
      <c r="F9" s="32">
        <v>-89417460</v>
      </c>
      <c r="G9" s="32">
        <v>-110442791</v>
      </c>
      <c r="H9" s="19">
        <v>-98010122</v>
      </c>
    </row>
    <row r="10" spans="1:9" x14ac:dyDescent="0.25">
      <c r="A10" s="7" t="s">
        <v>29</v>
      </c>
      <c r="B10" s="19"/>
      <c r="C10" s="19"/>
      <c r="D10" s="19"/>
      <c r="E10" s="19">
        <v>-49834179</v>
      </c>
      <c r="F10" s="19">
        <v>-45664091</v>
      </c>
      <c r="G10" s="19">
        <v>-72298711</v>
      </c>
      <c r="H10" s="19">
        <v>-128815038</v>
      </c>
      <c r="I10" s="3"/>
    </row>
    <row r="11" spans="1:9" x14ac:dyDescent="0.25">
      <c r="A11" s="7" t="s">
        <v>7</v>
      </c>
      <c r="B11" s="19"/>
      <c r="C11" s="19"/>
      <c r="D11" s="19"/>
      <c r="E11" s="19">
        <v>-13134902</v>
      </c>
      <c r="F11" s="19">
        <v>-13755066</v>
      </c>
      <c r="G11" s="32">
        <v>-1093477</v>
      </c>
      <c r="H11" s="19">
        <v>-1354015</v>
      </c>
      <c r="I11" s="3"/>
    </row>
    <row r="12" spans="1:9" x14ac:dyDescent="0.25">
      <c r="A12" s="1"/>
      <c r="B12" s="18">
        <f t="shared" ref="B12:D12" si="0">SUM(B6:B11)</f>
        <v>0</v>
      </c>
      <c r="C12" s="18">
        <f t="shared" si="0"/>
        <v>0</v>
      </c>
      <c r="D12" s="18">
        <f t="shared" si="0"/>
        <v>0</v>
      </c>
      <c r="E12" s="18">
        <f>SUM(E6:E11)</f>
        <v>215406934</v>
      </c>
      <c r="F12" s="18">
        <f>SUM(F6:F11)</f>
        <v>181197862</v>
      </c>
      <c r="G12" s="18">
        <f t="shared" ref="G12:H12" si="1">SUM(G6:G11)</f>
        <v>86493072</v>
      </c>
      <c r="H12" s="18">
        <f t="shared" si="1"/>
        <v>80767467</v>
      </c>
      <c r="I12" s="3"/>
    </row>
    <row r="13" spans="1:9" x14ac:dyDescent="0.25">
      <c r="A13" s="1"/>
      <c r="B13" s="19"/>
      <c r="C13" s="19"/>
      <c r="D13" s="19"/>
      <c r="E13" s="19"/>
      <c r="F13" s="19"/>
      <c r="I13" s="3"/>
    </row>
    <row r="14" spans="1:9" x14ac:dyDescent="0.25">
      <c r="A14" s="43" t="s">
        <v>63</v>
      </c>
      <c r="B14" s="19"/>
      <c r="C14" s="19"/>
      <c r="D14" s="19"/>
      <c r="E14" s="19"/>
      <c r="F14" s="19"/>
      <c r="I14" s="3"/>
    </row>
    <row r="15" spans="1:9" x14ac:dyDescent="0.25">
      <c r="A15" s="7" t="s">
        <v>8</v>
      </c>
      <c r="B15" s="19"/>
      <c r="C15" s="19"/>
      <c r="D15" s="19"/>
      <c r="E15" s="19">
        <v>-139089182</v>
      </c>
      <c r="F15" s="19">
        <v>-175846400</v>
      </c>
      <c r="G15" s="19">
        <v>-19322250</v>
      </c>
      <c r="H15" s="19">
        <v>-2590753</v>
      </c>
      <c r="I15" s="3"/>
    </row>
    <row r="16" spans="1:9" x14ac:dyDescent="0.25">
      <c r="A16" s="7" t="s">
        <v>30</v>
      </c>
      <c r="B16" s="19"/>
      <c r="C16" s="19"/>
      <c r="D16" s="19"/>
      <c r="E16" s="19">
        <v>-59066888</v>
      </c>
      <c r="F16" s="19">
        <v>0</v>
      </c>
      <c r="G16" s="19">
        <v>-61856949</v>
      </c>
      <c r="H16" s="19">
        <v>-72899210</v>
      </c>
    </row>
    <row r="17" spans="1:8" x14ac:dyDescent="0.25">
      <c r="A17" s="1"/>
      <c r="B17" s="18">
        <f t="shared" ref="B17:D17" si="2">SUM(B15:B16)</f>
        <v>0</v>
      </c>
      <c r="C17" s="18">
        <f t="shared" si="2"/>
        <v>0</v>
      </c>
      <c r="D17" s="18">
        <f t="shared" si="2"/>
        <v>0</v>
      </c>
      <c r="E17" s="18">
        <f>SUM(E15:E16)</f>
        <v>-198156070</v>
      </c>
      <c r="F17" s="18">
        <f>SUM(F15:F16)</f>
        <v>-175846400</v>
      </c>
      <c r="G17" s="18">
        <f t="shared" ref="G17:H17" si="3">SUM(G15:G16)</f>
        <v>-81179199</v>
      </c>
      <c r="H17" s="18">
        <f t="shared" si="3"/>
        <v>-75489963</v>
      </c>
    </row>
    <row r="18" spans="1:8" x14ac:dyDescent="0.25">
      <c r="B18" s="19"/>
      <c r="C18" s="19"/>
      <c r="D18" s="19"/>
      <c r="E18" s="19"/>
      <c r="F18" s="19"/>
    </row>
    <row r="19" spans="1:8" x14ac:dyDescent="0.25">
      <c r="A19" s="43" t="s">
        <v>64</v>
      </c>
      <c r="B19" s="19"/>
      <c r="C19" s="19"/>
      <c r="D19" s="19"/>
      <c r="E19" s="19"/>
      <c r="F19" s="19"/>
    </row>
    <row r="20" spans="1:8" x14ac:dyDescent="0.25">
      <c r="A20" s="11" t="s">
        <v>31</v>
      </c>
      <c r="B20" s="19"/>
      <c r="C20" s="19"/>
      <c r="D20" s="19"/>
      <c r="E20" s="19">
        <v>-3353598</v>
      </c>
      <c r="F20" s="19">
        <v>-2311932</v>
      </c>
      <c r="G20" s="19">
        <v>-7326431</v>
      </c>
    </row>
    <row r="21" spans="1:8" x14ac:dyDescent="0.25">
      <c r="A21" s="46" t="s">
        <v>79</v>
      </c>
      <c r="B21" s="19"/>
      <c r="C21" s="19"/>
      <c r="D21" s="19"/>
      <c r="E21" s="19"/>
      <c r="F21" s="19"/>
      <c r="G21" s="19"/>
      <c r="H21" s="19">
        <v>-21363602</v>
      </c>
    </row>
    <row r="22" spans="1:8" x14ac:dyDescent="0.25">
      <c r="A22" s="11" t="s">
        <v>80</v>
      </c>
      <c r="B22" s="19"/>
      <c r="C22" s="19"/>
      <c r="D22" s="19"/>
      <c r="E22" s="19"/>
      <c r="F22" s="19"/>
      <c r="G22" s="19"/>
      <c r="H22" s="19">
        <v>300000000</v>
      </c>
    </row>
    <row r="23" spans="1:8" x14ac:dyDescent="0.25">
      <c r="A23" s="46" t="s">
        <v>81</v>
      </c>
      <c r="B23" s="19"/>
      <c r="C23" s="19"/>
      <c r="D23" s="19"/>
      <c r="E23" s="19"/>
      <c r="F23" s="19"/>
      <c r="G23" s="19"/>
      <c r="H23">
        <v>2143010</v>
      </c>
    </row>
    <row r="24" spans="1:8" x14ac:dyDescent="0.25">
      <c r="A24" s="13" t="s">
        <v>32</v>
      </c>
      <c r="B24" s="19"/>
      <c r="C24" s="19"/>
      <c r="D24" s="19"/>
      <c r="E24" s="19">
        <v>0</v>
      </c>
      <c r="F24" s="19">
        <v>0</v>
      </c>
      <c r="G24" s="19"/>
      <c r="H24" s="3"/>
    </row>
    <row r="25" spans="1:8" x14ac:dyDescent="0.25">
      <c r="A25" s="11" t="s">
        <v>33</v>
      </c>
      <c r="B25" s="19"/>
      <c r="C25" s="19"/>
      <c r="D25" s="19"/>
      <c r="E25" s="19">
        <v>-4683866</v>
      </c>
      <c r="F25" s="19">
        <v>-3030174</v>
      </c>
      <c r="G25" s="19"/>
      <c r="H25" s="3"/>
    </row>
    <row r="26" spans="1:8" x14ac:dyDescent="0.25">
      <c r="A26" s="13" t="s">
        <v>34</v>
      </c>
      <c r="B26" s="19"/>
      <c r="C26" s="19"/>
      <c r="D26" s="19"/>
      <c r="E26" s="19">
        <v>0</v>
      </c>
      <c r="F26" s="19">
        <v>0</v>
      </c>
      <c r="G26" s="19"/>
      <c r="H26" s="3"/>
    </row>
    <row r="27" spans="1:8" x14ac:dyDescent="0.25">
      <c r="A27" s="12"/>
      <c r="B27" s="18">
        <f t="shared" ref="B27:D27" si="4">SUM(B20:B26)</f>
        <v>0</v>
      </c>
      <c r="C27" s="18">
        <f t="shared" si="4"/>
        <v>0</v>
      </c>
      <c r="D27" s="18">
        <f t="shared" si="4"/>
        <v>0</v>
      </c>
      <c r="E27" s="18">
        <f>SUM(E20:E26)</f>
        <v>-8037464</v>
      </c>
      <c r="F27" s="18">
        <f>SUM(F20:F26)</f>
        <v>-5342106</v>
      </c>
      <c r="G27" s="18">
        <f t="shared" ref="G27:H27" si="5">SUM(G20:G26)</f>
        <v>-7326431</v>
      </c>
      <c r="H27" s="18">
        <f t="shared" si="5"/>
        <v>280779408</v>
      </c>
    </row>
    <row r="28" spans="1:8" x14ac:dyDescent="0.25">
      <c r="A28" s="11"/>
      <c r="B28" s="19"/>
      <c r="C28" s="19"/>
      <c r="D28" s="19"/>
      <c r="E28" s="19"/>
      <c r="F28" s="19"/>
      <c r="G28" s="19"/>
      <c r="H28" s="3"/>
    </row>
    <row r="29" spans="1:8" x14ac:dyDescent="0.25">
      <c r="A29" s="1" t="s">
        <v>65</v>
      </c>
      <c r="B29" s="18">
        <f t="shared" ref="B29:D29" si="6">B12+B17+B27</f>
        <v>0</v>
      </c>
      <c r="C29" s="18">
        <f t="shared" si="6"/>
        <v>0</v>
      </c>
      <c r="D29" s="18">
        <f t="shared" si="6"/>
        <v>0</v>
      </c>
      <c r="E29" s="18">
        <f>E12+E17+E27</f>
        <v>9213400</v>
      </c>
      <c r="F29" s="18">
        <f>F12+F17+F27</f>
        <v>9356</v>
      </c>
      <c r="G29" s="18">
        <f t="shared" ref="G29:H29" si="7">G12+G17+G27</f>
        <v>-2012558</v>
      </c>
      <c r="H29" s="18">
        <f t="shared" si="7"/>
        <v>286056912</v>
      </c>
    </row>
    <row r="30" spans="1:8" x14ac:dyDescent="0.25">
      <c r="A30" s="44" t="s">
        <v>66</v>
      </c>
      <c r="B30" s="19"/>
      <c r="C30" s="19"/>
      <c r="D30" s="19"/>
      <c r="E30" s="19">
        <v>8461605</v>
      </c>
      <c r="F30" s="19">
        <v>8452249</v>
      </c>
      <c r="G30" s="19">
        <v>17675005</v>
      </c>
      <c r="H30" s="19">
        <v>15662446</v>
      </c>
    </row>
    <row r="31" spans="1:8" x14ac:dyDescent="0.25">
      <c r="A31" s="43" t="s">
        <v>67</v>
      </c>
      <c r="B31" s="18">
        <f t="shared" ref="B31:D31" si="8">SUM(B29:B30)</f>
        <v>0</v>
      </c>
      <c r="C31" s="18">
        <f t="shared" si="8"/>
        <v>0</v>
      </c>
      <c r="D31" s="18">
        <f t="shared" si="8"/>
        <v>0</v>
      </c>
      <c r="E31" s="18">
        <f>SUM(E29:E30)</f>
        <v>17675005</v>
      </c>
      <c r="F31" s="18">
        <f>SUM(F29:F30)+1</f>
        <v>8461606</v>
      </c>
      <c r="G31" s="18">
        <f t="shared" ref="G31:H31" si="9">SUM(G29:G30)+1</f>
        <v>15662448</v>
      </c>
      <c r="H31" s="18">
        <f t="shared" si="9"/>
        <v>301719359</v>
      </c>
    </row>
    <row r="32" spans="1:8" x14ac:dyDescent="0.25">
      <c r="A32" s="11"/>
      <c r="B32" s="19"/>
      <c r="C32" s="19"/>
      <c r="D32" s="19"/>
      <c r="E32" s="19"/>
      <c r="F32" s="9"/>
      <c r="G32" s="30"/>
    </row>
    <row r="33" spans="1:8" x14ac:dyDescent="0.25">
      <c r="A33" s="43" t="s">
        <v>68</v>
      </c>
      <c r="B33" s="33">
        <f>B31/('1'!B35/10)</f>
        <v>0</v>
      </c>
      <c r="C33" s="33">
        <f>C31/('1'!C35/10)</f>
        <v>0</v>
      </c>
      <c r="D33" s="33">
        <f>D31/('1'!D35/10)</f>
        <v>0</v>
      </c>
      <c r="E33" s="33">
        <f>E31/('1'!E35/10)</f>
        <v>0.2745845114183626</v>
      </c>
      <c r="F33" s="33">
        <f>F31/('1'!F35/10)</f>
        <v>0.13145263321423023</v>
      </c>
      <c r="G33" s="33">
        <f>G31/('1'!G35/10)</f>
        <v>0.24331906167469319</v>
      </c>
      <c r="H33" s="33">
        <f>H31/('1'!H35/10)</f>
        <v>3.1971957083819009</v>
      </c>
    </row>
    <row r="34" spans="1:8" x14ac:dyDescent="0.25">
      <c r="A34" s="43" t="s">
        <v>69</v>
      </c>
      <c r="B34">
        <v>4370000</v>
      </c>
      <c r="C34">
        <v>4370000</v>
      </c>
      <c r="D34">
        <v>64370000</v>
      </c>
      <c r="E34">
        <v>64370000</v>
      </c>
      <c r="F34">
        <v>64370000</v>
      </c>
      <c r="G34">
        <v>64370000</v>
      </c>
      <c r="H34">
        <v>64370000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39.5703125" bestFit="1" customWidth="1"/>
  </cols>
  <sheetData>
    <row r="1" spans="1:1" ht="15.75" x14ac:dyDescent="0.25">
      <c r="A1" s="34" t="s">
        <v>11</v>
      </c>
    </row>
    <row r="2" spans="1:1" x14ac:dyDescent="0.25">
      <c r="A2" s="1" t="s">
        <v>70</v>
      </c>
    </row>
    <row r="3" spans="1:1" ht="15.75" x14ac:dyDescent="0.25">
      <c r="A3" s="34" t="s">
        <v>36</v>
      </c>
    </row>
    <row r="5" spans="1:1" x14ac:dyDescent="0.25">
      <c r="A5" s="7" t="s">
        <v>71</v>
      </c>
    </row>
    <row r="6" spans="1:1" x14ac:dyDescent="0.25">
      <c r="A6" s="7" t="s">
        <v>72</v>
      </c>
    </row>
    <row r="7" spans="1:1" x14ac:dyDescent="0.25">
      <c r="A7" s="7" t="s">
        <v>73</v>
      </c>
    </row>
    <row r="8" spans="1:1" x14ac:dyDescent="0.25">
      <c r="A8" s="7" t="s">
        <v>74</v>
      </c>
    </row>
    <row r="9" spans="1:1" x14ac:dyDescent="0.25">
      <c r="A9" s="7" t="s">
        <v>75</v>
      </c>
    </row>
    <row r="10" spans="1:1" x14ac:dyDescent="0.25">
      <c r="A10" t="s">
        <v>76</v>
      </c>
    </row>
    <row r="11" spans="1:1" x14ac:dyDescent="0.25">
      <c r="A11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2020-04-12T10:48:44Z</dcterms:modified>
</cp:coreProperties>
</file>