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Pharma &amp; Chemical\A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3" l="1"/>
  <c r="H19" i="3"/>
  <c r="H12" i="3"/>
  <c r="H16" i="2"/>
  <c r="H10" i="2"/>
  <c r="H7" i="2"/>
  <c r="H9" i="2" s="1"/>
  <c r="H41" i="1"/>
  <c r="H23" i="1"/>
  <c r="H20" i="1"/>
  <c r="H10" i="1"/>
  <c r="H6" i="1"/>
  <c r="H31" i="1"/>
  <c r="H40" i="1" s="1"/>
  <c r="H32" i="3" l="1"/>
  <c r="H34" i="3" s="1"/>
  <c r="H37" i="3"/>
  <c r="H13" i="2"/>
  <c r="H15" i="2" s="1"/>
  <c r="H16" i="1"/>
  <c r="H29" i="1"/>
  <c r="H37" i="1" s="1"/>
  <c r="C10" i="2"/>
  <c r="D10" i="2"/>
  <c r="E10" i="2"/>
  <c r="F10" i="2"/>
  <c r="G10" i="2"/>
  <c r="B10" i="2"/>
  <c r="C41" i="1"/>
  <c r="D41" i="1"/>
  <c r="E41" i="1"/>
  <c r="F41" i="1"/>
  <c r="G41" i="1"/>
  <c r="B41" i="1"/>
  <c r="H21" i="2" l="1"/>
  <c r="H19" i="2"/>
  <c r="B32" i="3"/>
  <c r="C32" i="3"/>
  <c r="D32" i="3"/>
  <c r="E12" i="3"/>
  <c r="B37" i="3" l="1"/>
  <c r="C37" i="3"/>
  <c r="D37" i="3"/>
  <c r="E37" i="3"/>
  <c r="B34" i="3" l="1"/>
  <c r="C34" i="3"/>
  <c r="D34" i="3"/>
  <c r="E30" i="3"/>
  <c r="F30" i="3"/>
  <c r="E19" i="3"/>
  <c r="E32" i="3" s="1"/>
  <c r="E34" i="3" s="1"/>
  <c r="F19" i="3"/>
  <c r="F12" i="3"/>
  <c r="F37" i="3" s="1"/>
  <c r="G12" i="3"/>
  <c r="G37" i="3" s="1"/>
  <c r="G30" i="3"/>
  <c r="G19" i="3"/>
  <c r="G16" i="2"/>
  <c r="G15" i="2"/>
  <c r="G19" i="2" s="1"/>
  <c r="G21" i="2" s="1"/>
  <c r="G7" i="2"/>
  <c r="G9" i="2" s="1"/>
  <c r="G13" i="2" s="1"/>
  <c r="F23" i="1"/>
  <c r="G23" i="1"/>
  <c r="G32" i="3" l="1"/>
  <c r="G34" i="3" s="1"/>
  <c r="F32" i="3"/>
  <c r="F34" i="3" s="1"/>
  <c r="F31" i="1"/>
  <c r="G31" i="1"/>
  <c r="F20" i="1"/>
  <c r="F29" i="1" s="1"/>
  <c r="G20" i="1"/>
  <c r="G29" i="1" s="1"/>
  <c r="F10" i="1"/>
  <c r="G10" i="1"/>
  <c r="F6" i="1"/>
  <c r="F16" i="1" s="1"/>
  <c r="G6" i="1"/>
  <c r="G16" i="1" l="1"/>
  <c r="G40" i="1"/>
  <c r="G37" i="1"/>
  <c r="F40" i="1"/>
  <c r="F37" i="1"/>
  <c r="F16" i="2"/>
  <c r="F7" i="2"/>
  <c r="F9" i="2" s="1"/>
  <c r="F13" i="2" s="1"/>
  <c r="F15" i="2" s="1"/>
  <c r="F19" i="2" s="1"/>
  <c r="F21" i="2" s="1"/>
  <c r="E16" i="2"/>
  <c r="E7" i="2"/>
  <c r="E9" i="2" s="1"/>
  <c r="D16" i="2"/>
  <c r="D7" i="2"/>
  <c r="D9" i="2" s="1"/>
  <c r="D13" i="2" s="1"/>
  <c r="D15" i="2" s="1"/>
  <c r="C16" i="2"/>
  <c r="C7" i="2"/>
  <c r="C9" i="2" s="1"/>
  <c r="C13" i="2" s="1"/>
  <c r="C15" i="2" s="1"/>
  <c r="C19" i="2" s="1"/>
  <c r="C21" i="2" s="1"/>
  <c r="B16" i="2"/>
  <c r="B7" i="2"/>
  <c r="B9" i="2" s="1"/>
  <c r="B13" i="2" s="1"/>
  <c r="B15" i="2" s="1"/>
  <c r="B19" i="2" s="1"/>
  <c r="B21" i="2" s="1"/>
  <c r="C23" i="1"/>
  <c r="D23" i="1"/>
  <c r="E23" i="1"/>
  <c r="C20" i="1"/>
  <c r="D20" i="1"/>
  <c r="E20" i="1"/>
  <c r="C31" i="1"/>
  <c r="C40" i="1" s="1"/>
  <c r="D31" i="1"/>
  <c r="D40" i="1" s="1"/>
  <c r="E31" i="1"/>
  <c r="E40" i="1" s="1"/>
  <c r="C10" i="1"/>
  <c r="D10" i="1"/>
  <c r="E10" i="1"/>
  <c r="C6" i="1"/>
  <c r="D6" i="1"/>
  <c r="E6" i="1"/>
  <c r="B23" i="1"/>
  <c r="B20" i="1"/>
  <c r="B31" i="1"/>
  <c r="B10" i="1"/>
  <c r="B6" i="1"/>
  <c r="E13" i="2" l="1"/>
  <c r="E15" i="2" s="1"/>
  <c r="E19" i="2" s="1"/>
  <c r="E21" i="2" s="1"/>
  <c r="D19" i="2"/>
  <c r="D21" i="2" s="1"/>
  <c r="B16" i="1"/>
  <c r="B29" i="1"/>
  <c r="B37" i="1" s="1"/>
  <c r="B40" i="1"/>
  <c r="E29" i="1"/>
  <c r="E37" i="1" s="1"/>
  <c r="E16" i="1"/>
  <c r="D29" i="1"/>
  <c r="D37" i="1" s="1"/>
  <c r="D16" i="1"/>
  <c r="C29" i="1"/>
  <c r="C37" i="1" s="1"/>
  <c r="C16" i="1"/>
</calcChain>
</file>

<file path=xl/sharedStrings.xml><?xml version="1.0" encoding="utf-8"?>
<sst xmlns="http://schemas.openxmlformats.org/spreadsheetml/2006/main" count="88" uniqueCount="83">
  <si>
    <t>Silva Pharmaceuticlas</t>
  </si>
  <si>
    <t>Property, Plant &amp; Equipment</t>
  </si>
  <si>
    <t>Capital Work-in-Progress</t>
  </si>
  <si>
    <t>Inventories</t>
  </si>
  <si>
    <t>Trade and Other Receivables</t>
  </si>
  <si>
    <t>Advances, Deposits and Prepayments</t>
  </si>
  <si>
    <t>Investment in FDR</t>
  </si>
  <si>
    <t>Cash and Cash Equivalents</t>
  </si>
  <si>
    <t>Share Capital</t>
  </si>
  <si>
    <t>Retained Earnings</t>
  </si>
  <si>
    <t>Share Money Deposit</t>
  </si>
  <si>
    <t>Long Term Loan net off Current Portion</t>
  </si>
  <si>
    <t>Deferred Tax Liabilities</t>
  </si>
  <si>
    <t>Current Liabilities</t>
  </si>
  <si>
    <t>Trade and Other Payables</t>
  </si>
  <si>
    <t>Short Term Borrowings</t>
  </si>
  <si>
    <t>Current Portion of Long Term Loan</t>
  </si>
  <si>
    <t>Provision for Expenses</t>
  </si>
  <si>
    <t>Gross Profit</t>
  </si>
  <si>
    <t>Financial Expenses</t>
  </si>
  <si>
    <t>Current Tax Expenses</t>
  </si>
  <si>
    <t>Deferred Tax expenses</t>
  </si>
  <si>
    <t>Silva Pharmaceuticals Limited</t>
  </si>
  <si>
    <t>Cash received from Customers</t>
  </si>
  <si>
    <t>Cash paid to suppliers</t>
  </si>
  <si>
    <t>Cash paid to Employees</t>
  </si>
  <si>
    <t xml:space="preserve"> Cash paid for Ohters</t>
  </si>
  <si>
    <t>Inocme Tax Paid</t>
  </si>
  <si>
    <t>Acquisiton of propertuy, plant &amp; equipment</t>
  </si>
  <si>
    <t>Cash Paymnets For capital Work in Progress</t>
  </si>
  <si>
    <t>Cash Paymentfor FDR</t>
  </si>
  <si>
    <t>Cash Payments for advance agianst acquisition of land</t>
  </si>
  <si>
    <t>Issuance of share capital</t>
  </si>
  <si>
    <t>Long term loan received</t>
  </si>
  <si>
    <t>Short term loan received</t>
  </si>
  <si>
    <t>Cash payment for Financial Expenses</t>
  </si>
  <si>
    <t>Cash Paid from Share Money Received</t>
  </si>
  <si>
    <t>Cash Received from Share Money Received</t>
  </si>
  <si>
    <t>Dividend Paid</t>
  </si>
  <si>
    <t>Balance Sheet</t>
  </si>
  <si>
    <t>As at year end</t>
  </si>
  <si>
    <t>ASSETS</t>
  </si>
  <si>
    <t>NON CURRENT ASSETS</t>
  </si>
  <si>
    <t>CURRENT ASSETS</t>
  </si>
  <si>
    <t>Liabilities and Capital</t>
  </si>
  <si>
    <t>Liabilities</t>
  </si>
  <si>
    <t>Non 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</si>
  <si>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</si>
  <si>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</si>
  <si>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</si>
  <si>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</si>
  <si>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</si>
  <si>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</si>
  <si>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</si>
  <si>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Operating Profit</t>
  </si>
  <si>
    <t>Non-Operating Income/(Expenses)</t>
  </si>
  <si>
    <t>Others</t>
  </si>
  <si>
    <t>Profit Before contribution to WPPF</t>
  </si>
  <si>
    <t>Contribution to workers profit participation fund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</si>
  <si>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</si>
  <si>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</si>
  <si>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</si>
  <si>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</si>
  <si>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</si>
  <si>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</si>
  <si>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</si>
  <si>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</si>
  <si>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</si>
  <si>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</si>
  <si>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</si>
  <si>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</si>
  <si>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</si>
  <si>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</si>
  <si>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</si>
  <si>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</si>
  <si>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</si>
  <si>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</si>
  <si>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</si>
  <si>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</si>
  <si>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</si>
  <si>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</si>
  <si>
    <t>Cash recived from non operating income</t>
  </si>
  <si>
    <t>Cash Payment for IPO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</si>
</sst>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_);_(* \(#,##0.00\);_(* &quot;-&quot;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0" fillId="0" borderId="0" xfId="1" applyNumberFormat="1" applyFont="1"/>
    <xf numFmtId="43" fontId="0" fillId="0" borderId="0" xfId="0" applyNumberFormat="1"/>
    <xf numFmtId="2" fontId="0" fillId="0" borderId="0" xfId="0" applyNumberFormat="1"/>
    <xf numFmtId="0" fontId="2" fillId="0" borderId="0" xfId="0" applyNumberFormat="1" applyFont="1"/>
    <xf numFmtId="0" fontId="2" fillId="0" borderId="0" xfId="1" applyNumberFormat="1" applyFont="1"/>
    <xf numFmtId="41" fontId="2" fillId="0" borderId="0" xfId="0" applyNumberFormat="1" applyFont="1"/>
    <xf numFmtId="41" fontId="0" fillId="0" borderId="0" xfId="1" applyNumberFormat="1" applyFont="1"/>
    <xf numFmtId="41" fontId="0" fillId="0" borderId="0" xfId="0" applyNumberFormat="1"/>
    <xf numFmtId="41" fontId="2" fillId="0" borderId="0" xfId="1" applyNumberFormat="1" applyFont="1"/>
    <xf numFmtId="41" fontId="0" fillId="0" borderId="0" xfId="0" applyNumberFormat="1" applyFont="1"/>
    <xf numFmtId="41" fontId="1" fillId="0" borderId="0" xfId="1" applyNumberFormat="1" applyFont="1"/>
    <xf numFmtId="0" fontId="3" fillId="0" borderId="0" xfId="0" applyNumberFormat="1" applyFont="1"/>
    <xf numFmtId="0" fontId="0" fillId="0" borderId="0" xfId="0" applyNumberFormat="1"/>
    <xf numFmtId="165" fontId="0" fillId="0" borderId="0" xfId="1" applyNumberFormat="1" applyFont="1"/>
    <xf numFmtId="0" fontId="3" fillId="0" borderId="0" xfId="0" applyFont="1"/>
    <xf numFmtId="0" fontId="2" fillId="0" borderId="1" xfId="0" applyFont="1" applyBorder="1" applyAlignment="1">
      <alignment horizontal="left"/>
    </xf>
    <xf numFmtId="0" fontId="4" fillId="0" borderId="0" xfId="0" applyFont="1"/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2" fillId="0" borderId="1" xfId="0" applyFont="1" applyBorder="1"/>
    <xf numFmtId="164" fontId="0" fillId="0" borderId="0" xfId="0" applyNumberFormat="1"/>
    <xf numFmtId="0" fontId="2" fillId="0" borderId="2" xfId="0" applyFont="1" applyBorder="1"/>
    <xf numFmtId="0" fontId="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pane xSplit="1" ySplit="4" topLeftCell="E5" activePane="bottomRight" state="frozen"/>
      <selection pane="topRight" activeCell="B1" sqref="B1"/>
      <selection pane="bottomLeft" activeCell="A4" sqref="A4"/>
      <selection pane="bottomRight" activeCell="I4" sqref="I4"/>
    </sheetView>
  </sheetViews>
  <sheetFormatPr defaultRowHeight="15" x14ac:dyDescent="0.25"/>
  <cols>
    <col min="1" max="1" width="36.28515625" bestFit="1" customWidth="1"/>
    <col min="2" max="7" width="14.28515625" bestFit="1" customWidth="1"/>
    <col min="8" max="8" width="16.42578125" customWidth="1"/>
    <col min="9" max="9" width="19.28515625" customWidth="1"/>
  </cols>
  <sheetData>
    <row r="1" spans="1:8" x14ac:dyDescent="0.25">
      <c r="A1" s="1" t="s">
        <v>0</v>
      </c>
    </row>
    <row r="2" spans="1:8" ht="15.75" x14ac:dyDescent="0.25">
      <c r="A2" s="17" t="s">
        <v>39</v>
      </c>
    </row>
    <row r="3" spans="1:8" ht="15.75" x14ac:dyDescent="0.25">
      <c r="A3" s="17" t="s">
        <v>40</v>
      </c>
    </row>
    <row r="4" spans="1:8" x14ac:dyDescent="0.25">
      <c r="B4" s="1">
        <v>2013</v>
      </c>
      <c r="C4" s="1">
        <v>2014</v>
      </c>
      <c r="D4" s="1">
        <v>2015</v>
      </c>
      <c r="E4" s="1">
        <v>2016</v>
      </c>
      <c r="F4" s="6">
        <v>2017</v>
      </c>
      <c r="G4" s="7">
        <v>2018</v>
      </c>
      <c r="H4" s="7">
        <v>2019</v>
      </c>
    </row>
    <row r="5" spans="1:8" x14ac:dyDescent="0.25">
      <c r="A5" s="18" t="s">
        <v>41</v>
      </c>
      <c r="F5" s="8"/>
      <c r="G5" s="9"/>
    </row>
    <row r="6" spans="1:8" s="1" customFormat="1" x14ac:dyDescent="0.25">
      <c r="A6" s="19" t="s">
        <v>42</v>
      </c>
      <c r="B6" s="2">
        <f>B7+B8</f>
        <v>553855058</v>
      </c>
      <c r="C6" s="2">
        <f t="shared" ref="C6:H6" si="0">C7+C8</f>
        <v>609703365</v>
      </c>
      <c r="D6" s="2">
        <f t="shared" si="0"/>
        <v>601143384</v>
      </c>
      <c r="E6" s="2">
        <f t="shared" si="0"/>
        <v>801968049</v>
      </c>
      <c r="F6" s="2">
        <f t="shared" si="0"/>
        <v>843729229</v>
      </c>
      <c r="G6" s="2">
        <f t="shared" si="0"/>
        <v>1088236707</v>
      </c>
      <c r="H6" s="2">
        <f t="shared" si="0"/>
        <v>1241202338</v>
      </c>
    </row>
    <row r="7" spans="1:8" x14ac:dyDescent="0.25">
      <c r="A7" t="s">
        <v>1</v>
      </c>
      <c r="B7" s="3">
        <v>553855058</v>
      </c>
      <c r="C7" s="3">
        <v>609703365</v>
      </c>
      <c r="D7" s="3">
        <v>601143384</v>
      </c>
      <c r="E7" s="3">
        <v>683068654</v>
      </c>
      <c r="F7" s="10">
        <v>706738552</v>
      </c>
      <c r="G7" s="9">
        <v>890460110</v>
      </c>
      <c r="H7" s="3">
        <v>1232602338</v>
      </c>
    </row>
    <row r="8" spans="1:8" x14ac:dyDescent="0.25">
      <c r="A8" t="s">
        <v>2</v>
      </c>
      <c r="B8" s="3">
        <v>0</v>
      </c>
      <c r="C8" s="3"/>
      <c r="D8" s="3"/>
      <c r="E8" s="3">
        <v>118899395</v>
      </c>
      <c r="F8" s="10">
        <v>136990677</v>
      </c>
      <c r="G8" s="9">
        <v>197776597</v>
      </c>
      <c r="H8" s="3">
        <v>8600000</v>
      </c>
    </row>
    <row r="9" spans="1:8" x14ac:dyDescent="0.25">
      <c r="B9" s="3"/>
      <c r="C9" s="3"/>
      <c r="D9" s="3"/>
      <c r="E9" s="3"/>
      <c r="F9" s="10"/>
      <c r="G9" s="9"/>
    </row>
    <row r="10" spans="1:8" s="1" customFormat="1" x14ac:dyDescent="0.25">
      <c r="A10" s="19" t="s">
        <v>43</v>
      </c>
      <c r="B10" s="2">
        <f>SUM(B11:B15)</f>
        <v>503317434</v>
      </c>
      <c r="C10" s="2">
        <f t="shared" ref="C10:H10" si="1">SUM(C11:C15)</f>
        <v>505038422</v>
      </c>
      <c r="D10" s="2">
        <f t="shared" si="1"/>
        <v>632864166</v>
      </c>
      <c r="E10" s="2">
        <f t="shared" si="1"/>
        <v>836930943</v>
      </c>
      <c r="F10" s="2">
        <f t="shared" si="1"/>
        <v>1097434352</v>
      </c>
      <c r="G10" s="2">
        <f t="shared" si="1"/>
        <v>913520356</v>
      </c>
      <c r="H10" s="2">
        <f t="shared" si="1"/>
        <v>1060520369</v>
      </c>
    </row>
    <row r="11" spans="1:8" x14ac:dyDescent="0.25">
      <c r="A11" t="s">
        <v>3</v>
      </c>
      <c r="B11" s="3">
        <v>208279749</v>
      </c>
      <c r="C11" s="3">
        <v>202270940</v>
      </c>
      <c r="D11" s="3">
        <v>277340119</v>
      </c>
      <c r="E11" s="3">
        <v>305335916</v>
      </c>
      <c r="F11" s="10">
        <v>369548334</v>
      </c>
      <c r="G11" s="9">
        <v>389774512</v>
      </c>
      <c r="H11" s="3">
        <v>397462763</v>
      </c>
    </row>
    <row r="12" spans="1:8" x14ac:dyDescent="0.25">
      <c r="A12" t="s">
        <v>4</v>
      </c>
      <c r="B12" s="3">
        <v>243993771</v>
      </c>
      <c r="C12" s="3">
        <v>232224827</v>
      </c>
      <c r="D12" s="3">
        <v>249235583</v>
      </c>
      <c r="E12" s="3">
        <v>283685666</v>
      </c>
      <c r="F12" s="10">
        <v>253498965</v>
      </c>
      <c r="G12" s="9">
        <v>249791383</v>
      </c>
      <c r="H12" s="3">
        <v>259260489</v>
      </c>
    </row>
    <row r="13" spans="1:8" x14ac:dyDescent="0.25">
      <c r="A13" t="s">
        <v>5</v>
      </c>
      <c r="B13" s="3">
        <v>22545890</v>
      </c>
      <c r="C13" s="3">
        <v>42693102</v>
      </c>
      <c r="D13" s="3">
        <v>58534074</v>
      </c>
      <c r="E13" s="3">
        <v>202966972</v>
      </c>
      <c r="F13" s="10">
        <v>270877947</v>
      </c>
      <c r="G13" s="9">
        <v>138657501</v>
      </c>
      <c r="H13" s="3">
        <v>109605666</v>
      </c>
    </row>
    <row r="14" spans="1:8" x14ac:dyDescent="0.25">
      <c r="A14" t="s">
        <v>6</v>
      </c>
      <c r="B14" s="3">
        <v>0</v>
      </c>
      <c r="C14" s="3">
        <v>0</v>
      </c>
      <c r="D14" s="3">
        <v>0</v>
      </c>
      <c r="E14" s="3">
        <v>0</v>
      </c>
      <c r="F14" s="10">
        <v>120000000</v>
      </c>
      <c r="G14" s="9">
        <v>85000000</v>
      </c>
      <c r="H14" s="3">
        <v>251800000</v>
      </c>
    </row>
    <row r="15" spans="1:8" x14ac:dyDescent="0.25">
      <c r="A15" t="s">
        <v>7</v>
      </c>
      <c r="B15" s="3">
        <v>28498024</v>
      </c>
      <c r="C15" s="3">
        <v>27849553</v>
      </c>
      <c r="D15" s="3">
        <v>47754390</v>
      </c>
      <c r="E15" s="3">
        <v>44942389</v>
      </c>
      <c r="F15" s="10">
        <v>83509106</v>
      </c>
      <c r="G15" s="9">
        <v>50296960</v>
      </c>
      <c r="H15" s="3">
        <v>42391451</v>
      </c>
    </row>
    <row r="16" spans="1:8" s="1" customFormat="1" x14ac:dyDescent="0.25">
      <c r="B16" s="2">
        <f>B6+B10</f>
        <v>1057172492</v>
      </c>
      <c r="C16" s="2">
        <f t="shared" ref="C16:H16" si="2">C6+C10</f>
        <v>1114741787</v>
      </c>
      <c r="D16" s="2">
        <f t="shared" si="2"/>
        <v>1234007550</v>
      </c>
      <c r="E16" s="2">
        <f t="shared" si="2"/>
        <v>1638898992</v>
      </c>
      <c r="F16" s="2">
        <f t="shared" si="2"/>
        <v>1941163581</v>
      </c>
      <c r="G16" s="2">
        <f t="shared" si="2"/>
        <v>2001757063</v>
      </c>
      <c r="H16" s="2">
        <f t="shared" si="2"/>
        <v>2301722707</v>
      </c>
    </row>
    <row r="17" spans="1:8" x14ac:dyDescent="0.25">
      <c r="A17" s="1"/>
      <c r="B17" s="3"/>
      <c r="C17" s="3"/>
      <c r="D17" s="3"/>
      <c r="E17" s="3"/>
      <c r="F17" s="10"/>
      <c r="G17" s="9"/>
    </row>
    <row r="18" spans="1:8" ht="15.75" x14ac:dyDescent="0.25">
      <c r="A18" s="20" t="s">
        <v>44</v>
      </c>
      <c r="B18" s="3"/>
      <c r="C18" s="3"/>
      <c r="D18" s="3"/>
      <c r="E18" s="3"/>
      <c r="F18" s="8"/>
      <c r="G18" s="9"/>
    </row>
    <row r="19" spans="1:8" ht="15.75" x14ac:dyDescent="0.25">
      <c r="A19" s="21" t="s">
        <v>45</v>
      </c>
      <c r="B19" s="3"/>
      <c r="C19" s="3"/>
      <c r="D19" s="3"/>
      <c r="E19" s="3"/>
      <c r="F19" s="10"/>
      <c r="G19" s="9"/>
    </row>
    <row r="20" spans="1:8" x14ac:dyDescent="0.25">
      <c r="A20" s="19" t="s">
        <v>46</v>
      </c>
      <c r="B20" s="2">
        <f>SUM(B21:B22)</f>
        <v>143339341</v>
      </c>
      <c r="C20" s="2">
        <f t="shared" ref="C20:H20" si="3">SUM(C21:C22)</f>
        <v>189147198</v>
      </c>
      <c r="D20" s="2">
        <f t="shared" si="3"/>
        <v>177932720</v>
      </c>
      <c r="E20" s="2">
        <f t="shared" si="3"/>
        <v>175310350</v>
      </c>
      <c r="F20" s="2">
        <f t="shared" si="3"/>
        <v>86031226</v>
      </c>
      <c r="G20" s="2">
        <f t="shared" si="3"/>
        <v>91219792</v>
      </c>
      <c r="H20" s="2">
        <f t="shared" si="3"/>
        <v>78520043</v>
      </c>
    </row>
    <row r="21" spans="1:8" x14ac:dyDescent="0.25">
      <c r="A21" t="s">
        <v>11</v>
      </c>
      <c r="B21" s="3">
        <v>143339341</v>
      </c>
      <c r="C21" s="3">
        <v>128032447</v>
      </c>
      <c r="D21" s="3">
        <v>111253772</v>
      </c>
      <c r="E21" s="3">
        <v>97039783</v>
      </c>
      <c r="F21" s="10">
        <v>86031226</v>
      </c>
      <c r="G21" s="9">
        <v>91219792</v>
      </c>
    </row>
    <row r="22" spans="1:8" x14ac:dyDescent="0.25">
      <c r="A22" t="s">
        <v>12</v>
      </c>
      <c r="B22" s="3">
        <v>0</v>
      </c>
      <c r="C22" s="3">
        <v>61114751</v>
      </c>
      <c r="D22" s="3">
        <v>66678948</v>
      </c>
      <c r="E22" s="3">
        <v>78270567</v>
      </c>
      <c r="F22" s="10"/>
      <c r="G22" s="9"/>
      <c r="H22" s="3">
        <v>78520043</v>
      </c>
    </row>
    <row r="23" spans="1:8" s="1" customFormat="1" x14ac:dyDescent="0.25">
      <c r="B23" s="2">
        <f>SUM(B25:B28)</f>
        <v>242213940</v>
      </c>
      <c r="C23" s="2">
        <f t="shared" ref="C23:H23" si="4">SUM(C25:C28)</f>
        <v>239786584</v>
      </c>
      <c r="D23" s="2">
        <f t="shared" si="4"/>
        <v>207468900</v>
      </c>
      <c r="E23" s="2">
        <f t="shared" si="4"/>
        <v>224210138</v>
      </c>
      <c r="F23" s="2">
        <f t="shared" si="4"/>
        <v>207335292</v>
      </c>
      <c r="G23" s="2">
        <f t="shared" si="4"/>
        <v>199976267</v>
      </c>
      <c r="H23" s="2">
        <f t="shared" si="4"/>
        <v>89759718</v>
      </c>
    </row>
    <row r="24" spans="1:8" s="1" customFormat="1" x14ac:dyDescent="0.25">
      <c r="A24" s="19" t="s">
        <v>13</v>
      </c>
      <c r="B24" s="2"/>
      <c r="C24" s="2"/>
      <c r="D24" s="2"/>
      <c r="E24" s="2"/>
      <c r="F24" s="2"/>
      <c r="G24" s="2"/>
    </row>
    <row r="25" spans="1:8" x14ac:dyDescent="0.25">
      <c r="A25" t="s">
        <v>14</v>
      </c>
      <c r="B25" s="3">
        <v>17206939</v>
      </c>
      <c r="C25" s="3">
        <v>12399631</v>
      </c>
      <c r="D25" s="3">
        <v>10183756</v>
      </c>
      <c r="E25" s="3">
        <v>9879394</v>
      </c>
      <c r="F25" s="10">
        <v>4311781</v>
      </c>
      <c r="G25" s="9">
        <v>4461993</v>
      </c>
      <c r="H25" s="3">
        <v>4391454</v>
      </c>
    </row>
    <row r="26" spans="1:8" x14ac:dyDescent="0.25">
      <c r="A26" t="s">
        <v>15</v>
      </c>
      <c r="B26" s="3">
        <v>180621228</v>
      </c>
      <c r="C26" s="3">
        <v>167472037</v>
      </c>
      <c r="D26" s="3">
        <v>131967553</v>
      </c>
      <c r="E26" s="3">
        <v>114583174</v>
      </c>
      <c r="F26" s="8">
        <v>0</v>
      </c>
      <c r="G26" s="8">
        <v>0</v>
      </c>
    </row>
    <row r="27" spans="1:8" x14ac:dyDescent="0.25">
      <c r="A27" t="s">
        <v>16</v>
      </c>
      <c r="B27" s="3">
        <v>13450312</v>
      </c>
      <c r="C27" s="3">
        <v>15306894</v>
      </c>
      <c r="D27" s="3">
        <v>16778675</v>
      </c>
      <c r="E27" s="3">
        <v>17377043</v>
      </c>
      <c r="F27" s="12">
        <v>99000000</v>
      </c>
      <c r="G27" s="9">
        <v>99000000</v>
      </c>
    </row>
    <row r="28" spans="1:8" x14ac:dyDescent="0.25">
      <c r="A28" t="s">
        <v>17</v>
      </c>
      <c r="B28" s="3">
        <v>30935461</v>
      </c>
      <c r="C28" s="3">
        <v>44608022</v>
      </c>
      <c r="D28" s="3">
        <v>48538916</v>
      </c>
      <c r="E28" s="3">
        <v>82370527</v>
      </c>
      <c r="F28" s="12">
        <v>104023511</v>
      </c>
      <c r="G28" s="9">
        <v>96514274</v>
      </c>
      <c r="H28" s="3">
        <v>85368264</v>
      </c>
    </row>
    <row r="29" spans="1:8" x14ac:dyDescent="0.25">
      <c r="A29" s="1"/>
      <c r="B29" s="2">
        <f>B20+B23</f>
        <v>385553281</v>
      </c>
      <c r="C29" s="2">
        <f t="shared" ref="C29:H29" si="5">C20+C23</f>
        <v>428933782</v>
      </c>
      <c r="D29" s="2">
        <f t="shared" si="5"/>
        <v>385401620</v>
      </c>
      <c r="E29" s="2">
        <f t="shared" si="5"/>
        <v>399520488</v>
      </c>
      <c r="F29" s="2">
        <f t="shared" si="5"/>
        <v>293366518</v>
      </c>
      <c r="G29" s="2">
        <f t="shared" si="5"/>
        <v>291196059</v>
      </c>
      <c r="H29" s="2">
        <f t="shared" si="5"/>
        <v>168279761</v>
      </c>
    </row>
    <row r="30" spans="1:8" ht="16.5" customHeight="1" x14ac:dyDescent="0.25">
      <c r="A30" s="1"/>
      <c r="B30" s="2"/>
      <c r="C30" s="2"/>
      <c r="D30" s="2"/>
      <c r="E30" s="2"/>
      <c r="F30" s="2"/>
      <c r="G30" s="2"/>
    </row>
    <row r="31" spans="1:8" x14ac:dyDescent="0.25">
      <c r="A31" s="19" t="s">
        <v>47</v>
      </c>
      <c r="B31" s="2">
        <f>B32+B33</f>
        <v>581604211</v>
      </c>
      <c r="C31" s="2">
        <f t="shared" ref="C31:H31" si="6">C32+C33</f>
        <v>595793005</v>
      </c>
      <c r="D31" s="2">
        <f t="shared" si="6"/>
        <v>630653930</v>
      </c>
      <c r="E31" s="2">
        <f t="shared" si="6"/>
        <v>1085378504</v>
      </c>
      <c r="F31" s="2">
        <f t="shared" si="6"/>
        <v>1647797063</v>
      </c>
      <c r="G31" s="2">
        <f t="shared" si="6"/>
        <v>1710561004</v>
      </c>
      <c r="H31" s="2">
        <f t="shared" si="6"/>
        <v>2133442946</v>
      </c>
    </row>
    <row r="32" spans="1:8" x14ac:dyDescent="0.25">
      <c r="A32" t="s">
        <v>8</v>
      </c>
      <c r="B32" s="3">
        <v>120000000</v>
      </c>
      <c r="C32" s="3">
        <v>120000000</v>
      </c>
      <c r="D32" s="3">
        <v>120000000</v>
      </c>
      <c r="E32" s="3">
        <v>500000000</v>
      </c>
      <c r="F32" s="13">
        <v>1000000000</v>
      </c>
      <c r="G32" s="13">
        <v>1000000000</v>
      </c>
      <c r="H32" s="3">
        <v>1300000000</v>
      </c>
    </row>
    <row r="33" spans="1:8" x14ac:dyDescent="0.25">
      <c r="A33" t="s">
        <v>9</v>
      </c>
      <c r="B33" s="3">
        <v>461604211</v>
      </c>
      <c r="C33" s="3">
        <v>475793005</v>
      </c>
      <c r="D33" s="3">
        <v>510653930</v>
      </c>
      <c r="E33" s="3">
        <v>585378504</v>
      </c>
      <c r="F33" s="10">
        <v>647797063</v>
      </c>
      <c r="G33" s="9">
        <v>710561004</v>
      </c>
      <c r="H33" s="3">
        <v>833442946</v>
      </c>
    </row>
    <row r="34" spans="1:8" x14ac:dyDescent="0.25">
      <c r="A34" t="s">
        <v>10</v>
      </c>
      <c r="B34" s="3">
        <v>90015000</v>
      </c>
      <c r="C34" s="3">
        <v>90015000</v>
      </c>
      <c r="D34" s="3">
        <v>217952000</v>
      </c>
      <c r="E34" s="3">
        <v>154000000</v>
      </c>
      <c r="F34" s="10">
        <v>0</v>
      </c>
      <c r="G34" s="9">
        <v>0</v>
      </c>
    </row>
    <row r="35" spans="1:8" x14ac:dyDescent="0.25">
      <c r="A35" s="1"/>
      <c r="B35" s="2"/>
      <c r="C35" s="2"/>
      <c r="D35" s="2"/>
      <c r="E35" s="2"/>
      <c r="F35" s="2"/>
      <c r="G35" s="2"/>
    </row>
    <row r="36" spans="1:8" x14ac:dyDescent="0.25">
      <c r="A36" s="1"/>
      <c r="B36" s="2"/>
      <c r="C36" s="2"/>
      <c r="D36" s="2"/>
      <c r="E36" s="2"/>
      <c r="F36" s="2"/>
      <c r="G36" s="2"/>
    </row>
    <row r="37" spans="1:8" x14ac:dyDescent="0.25">
      <c r="A37" s="1"/>
      <c r="B37" s="2">
        <f t="shared" ref="B37:H37" si="7">B31+B29+B34</f>
        <v>1057172492</v>
      </c>
      <c r="C37" s="2">
        <f t="shared" si="7"/>
        <v>1114741787</v>
      </c>
      <c r="D37" s="2">
        <f t="shared" si="7"/>
        <v>1234007550</v>
      </c>
      <c r="E37" s="2">
        <f t="shared" si="7"/>
        <v>1638898992</v>
      </c>
      <c r="F37" s="2">
        <f t="shared" si="7"/>
        <v>1941163581</v>
      </c>
      <c r="G37" s="2">
        <f t="shared" si="7"/>
        <v>2001757063</v>
      </c>
      <c r="H37" s="2">
        <f t="shared" si="7"/>
        <v>2301722707</v>
      </c>
    </row>
    <row r="38" spans="1:8" x14ac:dyDescent="0.25">
      <c r="F38" s="12"/>
      <c r="G38" s="9"/>
    </row>
    <row r="39" spans="1:8" x14ac:dyDescent="0.25">
      <c r="F39" s="11"/>
      <c r="G39" s="11"/>
    </row>
    <row r="40" spans="1:8" x14ac:dyDescent="0.25">
      <c r="A40" s="22" t="s">
        <v>48</v>
      </c>
      <c r="B40" s="4">
        <f t="shared" ref="B40:H40" si="8">B31/(B32/10)</f>
        <v>48.46701758333333</v>
      </c>
      <c r="C40" s="4">
        <f t="shared" si="8"/>
        <v>49.649417083333333</v>
      </c>
      <c r="D40" s="4">
        <f t="shared" si="8"/>
        <v>52.554494166666665</v>
      </c>
      <c r="E40" s="4">
        <f t="shared" si="8"/>
        <v>21.70757008</v>
      </c>
      <c r="F40" s="4">
        <f t="shared" si="8"/>
        <v>16.477970630000002</v>
      </c>
      <c r="G40" s="4">
        <f t="shared" si="8"/>
        <v>17.105610039999998</v>
      </c>
      <c r="H40" s="4">
        <f t="shared" si="8"/>
        <v>16.411099584615386</v>
      </c>
    </row>
    <row r="41" spans="1:8" x14ac:dyDescent="0.25">
      <c r="A41" s="22" t="s">
        <v>49</v>
      </c>
      <c r="B41" s="23">
        <f>B32/10</f>
        <v>12000000</v>
      </c>
      <c r="C41" s="23">
        <f t="shared" ref="C41:H41" si="9">C32/10</f>
        <v>12000000</v>
      </c>
      <c r="D41" s="23">
        <f t="shared" si="9"/>
        <v>12000000</v>
      </c>
      <c r="E41" s="23">
        <f t="shared" si="9"/>
        <v>50000000</v>
      </c>
      <c r="F41" s="23">
        <f t="shared" si="9"/>
        <v>100000000</v>
      </c>
      <c r="G41" s="23">
        <f t="shared" si="9"/>
        <v>100000000</v>
      </c>
      <c r="H41" s="23">
        <f t="shared" si="9"/>
        <v>130000000</v>
      </c>
    </row>
    <row r="43" spans="1:8" x14ac:dyDescent="0.25">
      <c r="H43" s="2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H19" sqref="H19"/>
    </sheetView>
  </sheetViews>
  <sheetFormatPr defaultRowHeight="15" x14ac:dyDescent="0.25"/>
  <cols>
    <col min="1" max="1" width="34.5703125" bestFit="1" customWidth="1"/>
    <col min="2" max="7" width="15.28515625" bestFit="1" customWidth="1"/>
    <col min="8" max="8" width="15.5703125" customWidth="1"/>
  </cols>
  <sheetData>
    <row r="1" spans="1:8" x14ac:dyDescent="0.25">
      <c r="A1" s="1" t="s">
        <v>0</v>
      </c>
    </row>
    <row r="2" spans="1:8" ht="15.75" x14ac:dyDescent="0.25">
      <c r="A2" s="17" t="s">
        <v>50</v>
      </c>
    </row>
    <row r="3" spans="1:8" ht="15.75" x14ac:dyDescent="0.25">
      <c r="A3" s="17" t="s">
        <v>40</v>
      </c>
    </row>
    <row r="4" spans="1:8" x14ac:dyDescent="0.25">
      <c r="B4" s="1">
        <v>2013</v>
      </c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</row>
    <row r="5" spans="1:8" x14ac:dyDescent="0.25">
      <c r="A5" s="22" t="s">
        <v>51</v>
      </c>
      <c r="B5" s="3">
        <v>395148338</v>
      </c>
      <c r="C5" s="3">
        <v>493935421</v>
      </c>
      <c r="D5" s="3">
        <v>503876753</v>
      </c>
      <c r="E5" s="3">
        <v>628766245</v>
      </c>
      <c r="F5" s="3">
        <v>602491592</v>
      </c>
      <c r="G5" s="3">
        <v>685233408</v>
      </c>
      <c r="H5" s="3">
        <v>732450190</v>
      </c>
    </row>
    <row r="6" spans="1:8" x14ac:dyDescent="0.25">
      <c r="A6" t="s">
        <v>52</v>
      </c>
      <c r="B6" s="3">
        <v>209246777</v>
      </c>
      <c r="C6" s="3">
        <v>290371563</v>
      </c>
      <c r="D6" s="3">
        <v>314252306</v>
      </c>
      <c r="E6" s="3">
        <v>379511010</v>
      </c>
      <c r="F6" s="3">
        <v>365775793</v>
      </c>
      <c r="G6" s="3">
        <v>412239594</v>
      </c>
      <c r="H6" s="3">
        <v>440501039</v>
      </c>
    </row>
    <row r="7" spans="1:8" x14ac:dyDescent="0.25">
      <c r="A7" s="22" t="s">
        <v>18</v>
      </c>
      <c r="B7" s="2">
        <f t="shared" ref="B7:H7" si="0">B5-B6</f>
        <v>185901561</v>
      </c>
      <c r="C7" s="2">
        <f t="shared" si="0"/>
        <v>203563858</v>
      </c>
      <c r="D7" s="2">
        <f t="shared" si="0"/>
        <v>189624447</v>
      </c>
      <c r="E7" s="2">
        <f t="shared" si="0"/>
        <v>249255235</v>
      </c>
      <c r="F7" s="2">
        <f t="shared" si="0"/>
        <v>236715799</v>
      </c>
      <c r="G7" s="2">
        <f t="shared" si="0"/>
        <v>272993814</v>
      </c>
      <c r="H7" s="2">
        <f t="shared" si="0"/>
        <v>291949151</v>
      </c>
    </row>
    <row r="8" spans="1:8" x14ac:dyDescent="0.25">
      <c r="A8" s="22" t="s">
        <v>53</v>
      </c>
      <c r="B8" s="3">
        <v>51570583</v>
      </c>
      <c r="C8" s="3">
        <v>59933766</v>
      </c>
      <c r="D8" s="3">
        <v>66228299</v>
      </c>
      <c r="E8" s="3">
        <v>92706814</v>
      </c>
      <c r="F8" s="3">
        <v>112074765</v>
      </c>
      <c r="G8" s="3">
        <v>125410284</v>
      </c>
      <c r="H8" s="3">
        <v>141697442</v>
      </c>
    </row>
    <row r="9" spans="1:8" x14ac:dyDescent="0.25">
      <c r="A9" s="22" t="s">
        <v>54</v>
      </c>
      <c r="B9" s="2">
        <f t="shared" ref="B9:H9" si="1">B7-B8</f>
        <v>134330978</v>
      </c>
      <c r="C9" s="2">
        <f t="shared" si="1"/>
        <v>143630092</v>
      </c>
      <c r="D9" s="2">
        <f t="shared" si="1"/>
        <v>123396148</v>
      </c>
      <c r="E9" s="2">
        <f t="shared" si="1"/>
        <v>156548421</v>
      </c>
      <c r="F9" s="2">
        <f t="shared" si="1"/>
        <v>124641034</v>
      </c>
      <c r="G9" s="2">
        <f t="shared" si="1"/>
        <v>147583530</v>
      </c>
      <c r="H9" s="2">
        <f t="shared" si="1"/>
        <v>150251709</v>
      </c>
    </row>
    <row r="10" spans="1:8" x14ac:dyDescent="0.25">
      <c r="A10" s="24" t="s">
        <v>55</v>
      </c>
      <c r="B10" s="2">
        <f>B12-B11</f>
        <v>-62537018</v>
      </c>
      <c r="C10" s="2">
        <f t="shared" ref="C10:H10" si="2">C12-C11</f>
        <v>-64716191</v>
      </c>
      <c r="D10" s="2">
        <f t="shared" si="2"/>
        <v>-43460627</v>
      </c>
      <c r="E10" s="2">
        <f t="shared" si="2"/>
        <v>-35839494</v>
      </c>
      <c r="F10" s="2">
        <f t="shared" si="2"/>
        <v>5310593</v>
      </c>
      <c r="G10" s="2">
        <f t="shared" si="2"/>
        <v>3486496</v>
      </c>
      <c r="H10" s="2">
        <f t="shared" si="2"/>
        <v>14933119</v>
      </c>
    </row>
    <row r="11" spans="1:8" x14ac:dyDescent="0.25">
      <c r="A11" t="s">
        <v>19</v>
      </c>
      <c r="B11" s="3">
        <v>65099393</v>
      </c>
      <c r="C11" s="3">
        <v>66741616</v>
      </c>
      <c r="D11" s="3">
        <v>44536085</v>
      </c>
      <c r="E11" s="3">
        <v>36750662</v>
      </c>
      <c r="F11" s="3">
        <v>354646</v>
      </c>
      <c r="G11" s="3">
        <v>5620364</v>
      </c>
      <c r="H11" s="3">
        <v>3613899</v>
      </c>
    </row>
    <row r="12" spans="1:8" x14ac:dyDescent="0.25">
      <c r="A12" t="s">
        <v>56</v>
      </c>
      <c r="B12" s="3">
        <v>2562375</v>
      </c>
      <c r="C12" s="3">
        <v>2025425</v>
      </c>
      <c r="D12" s="3">
        <v>1075458</v>
      </c>
      <c r="E12" s="3">
        <v>911168</v>
      </c>
      <c r="F12" s="3">
        <v>5665239</v>
      </c>
      <c r="G12" s="3">
        <v>9106860</v>
      </c>
      <c r="H12" s="3">
        <v>18547018</v>
      </c>
    </row>
    <row r="13" spans="1:8" x14ac:dyDescent="0.25">
      <c r="A13" s="22" t="s">
        <v>57</v>
      </c>
      <c r="B13" s="2">
        <f>B9+B10</f>
        <v>71793960</v>
      </c>
      <c r="C13" s="2">
        <f t="shared" ref="C13:H13" si="3">C9+C10</f>
        <v>78913901</v>
      </c>
      <c r="D13" s="2">
        <f t="shared" si="3"/>
        <v>79935521</v>
      </c>
      <c r="E13" s="2">
        <f t="shared" si="3"/>
        <v>120708927</v>
      </c>
      <c r="F13" s="2">
        <f t="shared" si="3"/>
        <v>129951627</v>
      </c>
      <c r="G13" s="2">
        <f t="shared" si="3"/>
        <v>151070026</v>
      </c>
      <c r="H13" s="2">
        <f t="shared" si="3"/>
        <v>165184828</v>
      </c>
    </row>
    <row r="14" spans="1:8" x14ac:dyDescent="0.25">
      <c r="A14" t="s">
        <v>58</v>
      </c>
      <c r="B14" s="3">
        <v>0</v>
      </c>
      <c r="C14" s="3">
        <v>0</v>
      </c>
      <c r="D14" s="3">
        <v>0</v>
      </c>
      <c r="E14" s="3">
        <v>5748044</v>
      </c>
      <c r="F14" s="3">
        <v>6188173</v>
      </c>
      <c r="G14" s="3">
        <v>7193811</v>
      </c>
      <c r="H14" s="3">
        <v>7865944</v>
      </c>
    </row>
    <row r="15" spans="1:8" s="1" customFormat="1" x14ac:dyDescent="0.25">
      <c r="A15" s="22" t="s">
        <v>59</v>
      </c>
      <c r="B15" s="2">
        <f t="shared" ref="B15:H15" si="4">B13-B14</f>
        <v>71793960</v>
      </c>
      <c r="C15" s="2">
        <f t="shared" si="4"/>
        <v>78913901</v>
      </c>
      <c r="D15" s="2">
        <f t="shared" si="4"/>
        <v>79935521</v>
      </c>
      <c r="E15" s="2">
        <f t="shared" si="4"/>
        <v>114960883</v>
      </c>
      <c r="F15" s="2">
        <f t="shared" si="4"/>
        <v>123763454</v>
      </c>
      <c r="G15" s="2">
        <f t="shared" si="4"/>
        <v>143876215</v>
      </c>
      <c r="H15" s="2">
        <f t="shared" si="4"/>
        <v>157318884</v>
      </c>
    </row>
    <row r="16" spans="1:8" s="1" customFormat="1" x14ac:dyDescent="0.25">
      <c r="A16" s="19" t="s">
        <v>60</v>
      </c>
      <c r="B16" s="2">
        <f t="shared" ref="B16:H16" si="5">B17+B18</f>
        <v>26922735</v>
      </c>
      <c r="C16" s="2">
        <f t="shared" si="5"/>
        <v>29592713</v>
      </c>
      <c r="D16" s="2">
        <f t="shared" si="5"/>
        <v>27977433</v>
      </c>
      <c r="E16" s="2">
        <f t="shared" si="5"/>
        <v>40236309</v>
      </c>
      <c r="F16" s="2">
        <f t="shared" si="5"/>
        <v>43484895</v>
      </c>
      <c r="G16" s="2">
        <f t="shared" si="5"/>
        <v>50882274</v>
      </c>
      <c r="H16" s="2">
        <f t="shared" si="5"/>
        <v>-13995468</v>
      </c>
    </row>
    <row r="17" spans="1:8" x14ac:dyDescent="0.25">
      <c r="A17" t="s">
        <v>20</v>
      </c>
      <c r="B17" s="3">
        <v>26922735</v>
      </c>
      <c r="C17" s="3">
        <v>29592713</v>
      </c>
      <c r="D17" s="3">
        <v>27977433</v>
      </c>
      <c r="E17" s="3">
        <v>28644690</v>
      </c>
      <c r="F17" s="3">
        <v>35724236</v>
      </c>
      <c r="G17" s="3">
        <v>45693708</v>
      </c>
      <c r="H17" s="3">
        <v>-26695217</v>
      </c>
    </row>
    <row r="18" spans="1:8" x14ac:dyDescent="0.25">
      <c r="A18" t="s">
        <v>21</v>
      </c>
      <c r="B18" s="3">
        <v>0</v>
      </c>
      <c r="C18" s="3">
        <v>0</v>
      </c>
      <c r="D18" s="3">
        <v>0</v>
      </c>
      <c r="E18" s="3">
        <v>11591619</v>
      </c>
      <c r="F18" s="3">
        <v>7760659</v>
      </c>
      <c r="G18" s="3">
        <v>5188566</v>
      </c>
      <c r="H18" s="3">
        <v>12699749</v>
      </c>
    </row>
    <row r="19" spans="1:8" x14ac:dyDescent="0.25">
      <c r="A19" s="22" t="s">
        <v>61</v>
      </c>
      <c r="B19" s="2">
        <f t="shared" ref="B19:G19" si="6">B15-B16</f>
        <v>44871225</v>
      </c>
      <c r="C19" s="2">
        <f t="shared" si="6"/>
        <v>49321188</v>
      </c>
      <c r="D19" s="2">
        <f t="shared" si="6"/>
        <v>51958088</v>
      </c>
      <c r="E19" s="2">
        <f t="shared" si="6"/>
        <v>74724574</v>
      </c>
      <c r="F19" s="2">
        <f t="shared" si="6"/>
        <v>80278559</v>
      </c>
      <c r="G19" s="2">
        <f t="shared" si="6"/>
        <v>92993941</v>
      </c>
      <c r="H19" s="2">
        <f>H15+H16</f>
        <v>143323416</v>
      </c>
    </row>
    <row r="20" spans="1:8" x14ac:dyDescent="0.25">
      <c r="B20" s="3"/>
      <c r="C20" s="3"/>
      <c r="D20" s="3"/>
      <c r="E20" s="3"/>
      <c r="F20" s="3"/>
      <c r="G20" s="3"/>
    </row>
    <row r="21" spans="1:8" x14ac:dyDescent="0.25">
      <c r="A21" s="22" t="s">
        <v>62</v>
      </c>
      <c r="B21" s="5">
        <f>B19/('1'!B32/10)</f>
        <v>3.7392687499999999</v>
      </c>
      <c r="C21" s="5">
        <f>C19/('1'!C32/10)</f>
        <v>4.1100989999999999</v>
      </c>
      <c r="D21" s="5">
        <f>D19/('1'!D32/10)</f>
        <v>4.3298406666666667</v>
      </c>
      <c r="E21" s="5">
        <f>E19/('1'!E32/10)</f>
        <v>1.49449148</v>
      </c>
      <c r="F21" s="5">
        <f>F19/('1'!F32/10)</f>
        <v>0.80278559000000005</v>
      </c>
      <c r="G21" s="5">
        <f>G19/('1'!G32/10)</f>
        <v>0.92993941000000002</v>
      </c>
      <c r="H21" s="5">
        <f>H19/('1'!H32/10)</f>
        <v>1.1024878153846154</v>
      </c>
    </row>
    <row r="22" spans="1:8" x14ac:dyDescent="0.25">
      <c r="A22" s="24" t="s">
        <v>63</v>
      </c>
      <c r="B22">
        <v>12000000</v>
      </c>
      <c r="C22">
        <v>12000000</v>
      </c>
      <c r="D22">
        <v>12000000</v>
      </c>
      <c r="E22">
        <v>50000000</v>
      </c>
      <c r="F22">
        <v>100000000</v>
      </c>
      <c r="G22">
        <v>100000000</v>
      </c>
      <c r="H22">
        <v>100000000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pane xSplit="1" ySplit="4" topLeftCell="E5" activePane="bottomRight" state="frozen"/>
      <selection pane="topRight" activeCell="B1" sqref="B1"/>
      <selection pane="bottomLeft" activeCell="A4" sqref="A4"/>
      <selection pane="bottomRight" activeCell="K17" sqref="K17"/>
    </sheetView>
  </sheetViews>
  <sheetFormatPr defaultRowHeight="15" x14ac:dyDescent="0.25"/>
  <cols>
    <col min="1" max="1" width="49.7109375" bestFit="1" customWidth="1"/>
    <col min="2" max="3" width="15.28515625" bestFit="1" customWidth="1"/>
    <col min="4" max="4" width="15" bestFit="1" customWidth="1"/>
    <col min="5" max="7" width="16" bestFit="1" customWidth="1"/>
    <col min="8" max="8" width="15.28515625" customWidth="1"/>
    <col min="9" max="9" width="18.28515625" customWidth="1"/>
  </cols>
  <sheetData>
    <row r="1" spans="1:8" ht="15.75" x14ac:dyDescent="0.25">
      <c r="A1" s="14" t="s">
        <v>22</v>
      </c>
    </row>
    <row r="2" spans="1:8" ht="15.75" x14ac:dyDescent="0.25">
      <c r="A2" s="17" t="s">
        <v>64</v>
      </c>
      <c r="F2" s="1"/>
      <c r="G2" s="1"/>
    </row>
    <row r="3" spans="1:8" ht="15.75" x14ac:dyDescent="0.25">
      <c r="A3" s="17" t="s">
        <v>40</v>
      </c>
      <c r="F3" s="1"/>
      <c r="G3" s="1"/>
    </row>
    <row r="4" spans="1:8" x14ac:dyDescent="0.25">
      <c r="B4">
        <v>2013</v>
      </c>
      <c r="C4">
        <v>2014</v>
      </c>
      <c r="D4">
        <v>2015</v>
      </c>
      <c r="E4" s="1">
        <v>2016</v>
      </c>
      <c r="F4" s="1">
        <v>2017</v>
      </c>
      <c r="G4" s="1">
        <v>2018</v>
      </c>
      <c r="H4" s="1">
        <v>2019</v>
      </c>
    </row>
    <row r="5" spans="1:8" x14ac:dyDescent="0.25">
      <c r="A5" s="22" t="s">
        <v>65</v>
      </c>
      <c r="F5" s="10"/>
      <c r="G5" s="9"/>
    </row>
    <row r="6" spans="1:8" x14ac:dyDescent="0.25">
      <c r="A6" s="15" t="s">
        <v>23</v>
      </c>
      <c r="B6" s="3">
        <v>0</v>
      </c>
      <c r="C6" s="3">
        <v>0</v>
      </c>
      <c r="D6" s="3">
        <v>0</v>
      </c>
      <c r="E6" s="3">
        <v>555260117</v>
      </c>
      <c r="F6" s="3">
        <v>636872196</v>
      </c>
      <c r="G6" s="3">
        <v>688671153</v>
      </c>
      <c r="H6" s="3">
        <v>723356483</v>
      </c>
    </row>
    <row r="7" spans="1:8" x14ac:dyDescent="0.25">
      <c r="A7" s="15" t="s">
        <v>81</v>
      </c>
      <c r="B7" s="3">
        <v>0</v>
      </c>
      <c r="C7" s="3">
        <v>0</v>
      </c>
      <c r="D7" s="3">
        <v>0</v>
      </c>
      <c r="E7" s="3">
        <v>911168</v>
      </c>
      <c r="F7" s="3">
        <v>1471336</v>
      </c>
      <c r="G7" s="3">
        <v>9376697</v>
      </c>
      <c r="H7" s="3">
        <v>18171619</v>
      </c>
    </row>
    <row r="8" spans="1:8" x14ac:dyDescent="0.25">
      <c r="A8" s="15" t="s">
        <v>24</v>
      </c>
      <c r="B8" s="3">
        <v>0</v>
      </c>
      <c r="C8" s="3">
        <v>0</v>
      </c>
      <c r="D8" s="3">
        <v>0</v>
      </c>
      <c r="E8" s="3">
        <v>-335022531</v>
      </c>
      <c r="F8" s="3">
        <v>-375241109</v>
      </c>
      <c r="G8" s="3">
        <v>-368379497</v>
      </c>
      <c r="H8" s="3">
        <v>-373275173</v>
      </c>
    </row>
    <row r="9" spans="1:8" x14ac:dyDescent="0.25">
      <c r="A9" s="15" t="s">
        <v>25</v>
      </c>
      <c r="B9" s="3">
        <v>0</v>
      </c>
      <c r="C9" s="3">
        <v>0</v>
      </c>
      <c r="D9" s="3">
        <v>0</v>
      </c>
      <c r="E9" s="3">
        <v>-68973209</v>
      </c>
      <c r="F9" s="3">
        <v>-94097788</v>
      </c>
      <c r="G9" s="3">
        <v>-114657415</v>
      </c>
      <c r="H9" s="3">
        <v>-116909769</v>
      </c>
    </row>
    <row r="10" spans="1:8" x14ac:dyDescent="0.25">
      <c r="A10" s="15" t="s">
        <v>26</v>
      </c>
      <c r="B10" s="3">
        <v>0</v>
      </c>
      <c r="C10" s="3">
        <v>0</v>
      </c>
      <c r="D10" s="3">
        <v>0</v>
      </c>
      <c r="E10" s="3">
        <v>-31999313</v>
      </c>
      <c r="F10" s="3">
        <v>-48486395</v>
      </c>
      <c r="G10" s="3">
        <v>-29485608</v>
      </c>
      <c r="H10" s="3">
        <v>-32103063</v>
      </c>
    </row>
    <row r="11" spans="1:8" x14ac:dyDescent="0.25">
      <c r="A11" s="15" t="s">
        <v>27</v>
      </c>
      <c r="B11" s="3">
        <v>0</v>
      </c>
      <c r="C11" s="3">
        <v>0</v>
      </c>
      <c r="D11" s="3">
        <v>0</v>
      </c>
      <c r="E11" s="3">
        <v>-29504622</v>
      </c>
      <c r="F11" s="3">
        <v>-40140128</v>
      </c>
      <c r="G11" s="3">
        <v>-51916864</v>
      </c>
      <c r="H11" s="3">
        <v>-29261184</v>
      </c>
    </row>
    <row r="12" spans="1:8" x14ac:dyDescent="0.25">
      <c r="A12" s="6"/>
      <c r="B12" s="2">
        <v>163901280</v>
      </c>
      <c r="C12" s="2">
        <v>191768812</v>
      </c>
      <c r="D12" s="2">
        <v>18801848</v>
      </c>
      <c r="E12" s="2">
        <f t="shared" ref="E12" si="0">SUM(E6:E11)</f>
        <v>90671610</v>
      </c>
      <c r="F12" s="2">
        <f t="shared" ref="F12" si="1">SUM(F6:F11)</f>
        <v>80378112</v>
      </c>
      <c r="G12" s="2">
        <f>SUM(G6:G11)</f>
        <v>133608466</v>
      </c>
      <c r="H12" s="2">
        <f>SUM(H6:H11)</f>
        <v>189978913</v>
      </c>
    </row>
    <row r="13" spans="1:8" x14ac:dyDescent="0.25">
      <c r="A13" s="6"/>
      <c r="B13" s="3"/>
      <c r="C13" s="3"/>
      <c r="D13" s="3"/>
      <c r="E13" s="3"/>
      <c r="F13" s="3"/>
      <c r="G13" s="3"/>
    </row>
    <row r="14" spans="1:8" x14ac:dyDescent="0.25">
      <c r="A14" s="22" t="s">
        <v>66</v>
      </c>
      <c r="B14" s="3"/>
      <c r="C14" s="3"/>
      <c r="D14" s="3"/>
      <c r="E14" s="3"/>
      <c r="F14" s="3"/>
      <c r="G14" s="3"/>
    </row>
    <row r="15" spans="1:8" x14ac:dyDescent="0.25">
      <c r="A15" s="15" t="s">
        <v>28</v>
      </c>
      <c r="B15" s="3">
        <v>0</v>
      </c>
      <c r="C15" s="3">
        <v>0</v>
      </c>
      <c r="D15" s="3">
        <v>0</v>
      </c>
      <c r="E15" s="3">
        <v>-117560134</v>
      </c>
      <c r="F15" s="3">
        <v>0</v>
      </c>
      <c r="G15" s="3">
        <v>-108082192</v>
      </c>
      <c r="H15" s="3">
        <v>-111509232</v>
      </c>
    </row>
    <row r="16" spans="1:8" x14ac:dyDescent="0.25">
      <c r="A16" s="15" t="s">
        <v>29</v>
      </c>
      <c r="B16" s="3">
        <v>0</v>
      </c>
      <c r="C16" s="3">
        <v>0</v>
      </c>
      <c r="D16" s="3">
        <v>0</v>
      </c>
      <c r="E16" s="3">
        <v>-118899395</v>
      </c>
      <c r="F16" s="3">
        <v>-90751395</v>
      </c>
      <c r="G16" s="3">
        <v>-60785920</v>
      </c>
      <c r="H16" s="3">
        <v>-93797317</v>
      </c>
    </row>
    <row r="17" spans="1:8" x14ac:dyDescent="0.25">
      <c r="A17" s="15" t="s">
        <v>30</v>
      </c>
      <c r="B17" s="3">
        <v>0</v>
      </c>
      <c r="C17" s="3">
        <v>0</v>
      </c>
      <c r="D17" s="3">
        <v>0</v>
      </c>
      <c r="E17" s="3"/>
      <c r="F17" s="3">
        <v>-120000000</v>
      </c>
      <c r="G17" s="3">
        <v>35000000</v>
      </c>
      <c r="H17" s="3">
        <v>-166800000</v>
      </c>
    </row>
    <row r="18" spans="1:8" x14ac:dyDescent="0.25">
      <c r="A18" s="15" t="s">
        <v>31</v>
      </c>
      <c r="B18" s="3">
        <v>0</v>
      </c>
      <c r="C18" s="3">
        <v>0</v>
      </c>
      <c r="D18" s="3">
        <v>0</v>
      </c>
      <c r="E18" s="3">
        <v>-98500000</v>
      </c>
      <c r="F18" s="3">
        <v>-29200000</v>
      </c>
      <c r="G18" s="3">
        <v>0</v>
      </c>
    </row>
    <row r="19" spans="1:8" s="1" customFormat="1" x14ac:dyDescent="0.25">
      <c r="A19" s="6"/>
      <c r="B19" s="2">
        <v>-92151568</v>
      </c>
      <c r="C19" s="2">
        <v>-99076164</v>
      </c>
      <c r="D19" s="2">
        <v>-31486548</v>
      </c>
      <c r="E19" s="2">
        <f t="shared" ref="E19:F19" si="2">SUM(E15:E18)</f>
        <v>-334959529</v>
      </c>
      <c r="F19" s="2">
        <f t="shared" si="2"/>
        <v>-239951395</v>
      </c>
      <c r="G19" s="2">
        <f>SUM(G15:G18)</f>
        <v>-133868112</v>
      </c>
      <c r="H19" s="2">
        <f>SUM(H15:H18)</f>
        <v>-372106549</v>
      </c>
    </row>
    <row r="20" spans="1:8" x14ac:dyDescent="0.25">
      <c r="A20" s="15"/>
      <c r="B20" s="3"/>
      <c r="C20" s="3"/>
      <c r="D20" s="3"/>
      <c r="E20" s="3"/>
      <c r="F20" s="2"/>
      <c r="G20" s="3"/>
    </row>
    <row r="21" spans="1:8" x14ac:dyDescent="0.25">
      <c r="A21" s="22" t="s">
        <v>67</v>
      </c>
      <c r="B21" s="3"/>
      <c r="C21" s="3"/>
      <c r="D21" s="3"/>
      <c r="E21" s="3"/>
      <c r="F21" s="3"/>
      <c r="G21" s="3"/>
    </row>
    <row r="22" spans="1:8" x14ac:dyDescent="0.25">
      <c r="A22" s="15" t="s">
        <v>32</v>
      </c>
      <c r="B22" s="3">
        <v>0</v>
      </c>
      <c r="C22" s="3">
        <v>0</v>
      </c>
      <c r="D22" s="3">
        <v>0</v>
      </c>
      <c r="E22" s="3"/>
      <c r="F22" s="3">
        <v>0</v>
      </c>
      <c r="G22" s="3">
        <v>0</v>
      </c>
      <c r="H22" s="3">
        <v>300000000</v>
      </c>
    </row>
    <row r="23" spans="1:8" x14ac:dyDescent="0.25">
      <c r="A23" s="15" t="s">
        <v>33</v>
      </c>
      <c r="B23" s="3">
        <v>0</v>
      </c>
      <c r="C23" s="3">
        <v>0</v>
      </c>
      <c r="D23" s="3">
        <v>0</v>
      </c>
      <c r="E23" s="3">
        <v>-15269373</v>
      </c>
      <c r="F23" s="3">
        <v>-15416826</v>
      </c>
      <c r="G23" s="3">
        <v>0</v>
      </c>
      <c r="H23" s="3">
        <v>-99000000</v>
      </c>
    </row>
    <row r="24" spans="1:8" x14ac:dyDescent="0.25">
      <c r="A24" s="15" t="s">
        <v>82</v>
      </c>
      <c r="B24" s="3"/>
      <c r="C24" s="3"/>
      <c r="D24" s="3"/>
      <c r="E24" s="3"/>
      <c r="F24" s="3"/>
      <c r="G24" s="3"/>
      <c r="H24" s="3">
        <v>-20441474</v>
      </c>
    </row>
    <row r="25" spans="1:8" x14ac:dyDescent="0.25">
      <c r="A25" s="15" t="s">
        <v>34</v>
      </c>
      <c r="B25" s="3">
        <v>0</v>
      </c>
      <c r="C25" s="3">
        <v>0</v>
      </c>
      <c r="D25" s="3">
        <v>0</v>
      </c>
      <c r="E25" s="3">
        <v>-19088960</v>
      </c>
      <c r="F25" s="3">
        <v>-114583174</v>
      </c>
      <c r="G25" s="3">
        <v>0</v>
      </c>
    </row>
    <row r="26" spans="1:8" x14ac:dyDescent="0.25">
      <c r="A26" s="15" t="s">
        <v>35</v>
      </c>
      <c r="B26" s="3">
        <v>0</v>
      </c>
      <c r="C26" s="3">
        <v>0</v>
      </c>
      <c r="D26" s="3">
        <v>0</v>
      </c>
      <c r="E26" s="3">
        <v>-32259949</v>
      </c>
      <c r="F26" s="3">
        <v>0</v>
      </c>
      <c r="G26" s="3">
        <v>-2722500</v>
      </c>
      <c r="H26" s="3">
        <v>-6336399</v>
      </c>
    </row>
    <row r="27" spans="1:8" x14ac:dyDescent="0.25">
      <c r="A27" s="15" t="s">
        <v>36</v>
      </c>
      <c r="B27" s="3">
        <v>0</v>
      </c>
      <c r="C27" s="3">
        <v>0</v>
      </c>
      <c r="D27" s="3">
        <v>0</v>
      </c>
      <c r="E27" s="3">
        <v>-3015000</v>
      </c>
      <c r="F27" s="3">
        <v>0</v>
      </c>
      <c r="G27" s="3">
        <v>0</v>
      </c>
    </row>
    <row r="28" spans="1:8" x14ac:dyDescent="0.25">
      <c r="A28" s="15" t="s">
        <v>37</v>
      </c>
      <c r="B28" s="3">
        <v>0</v>
      </c>
      <c r="C28" s="3">
        <v>0</v>
      </c>
      <c r="D28" s="3">
        <v>0</v>
      </c>
      <c r="E28" s="3">
        <v>312263000</v>
      </c>
      <c r="F28" s="3">
        <v>346000000</v>
      </c>
      <c r="G28" s="3">
        <v>0</v>
      </c>
    </row>
    <row r="29" spans="1:8" x14ac:dyDescent="0.25">
      <c r="A29" s="15" t="s">
        <v>38</v>
      </c>
      <c r="B29" s="3">
        <v>0</v>
      </c>
      <c r="C29" s="3">
        <v>0</v>
      </c>
      <c r="D29" s="3">
        <v>0</v>
      </c>
      <c r="E29" s="3"/>
      <c r="F29" s="3">
        <v>-17860000</v>
      </c>
      <c r="G29" s="3">
        <v>-30230000</v>
      </c>
    </row>
    <row r="30" spans="1:8" x14ac:dyDescent="0.25">
      <c r="A30" s="6"/>
      <c r="B30" s="2">
        <v>-77897565</v>
      </c>
      <c r="C30" s="2">
        <v>-93341119</v>
      </c>
      <c r="D30" s="2">
        <v>32589537</v>
      </c>
      <c r="E30" s="2">
        <f t="shared" ref="E30:F30" si="3">SUM(E22:E29)</f>
        <v>242629718</v>
      </c>
      <c r="F30" s="2">
        <f t="shared" si="3"/>
        <v>198140000</v>
      </c>
      <c r="G30" s="2">
        <f>SUM(G22:G29)</f>
        <v>-32952500</v>
      </c>
      <c r="H30" s="2">
        <f>SUM(H22:H29)</f>
        <v>174222127</v>
      </c>
    </row>
    <row r="31" spans="1:8" x14ac:dyDescent="0.25">
      <c r="A31" s="6"/>
      <c r="B31" s="3"/>
      <c r="C31" s="3"/>
      <c r="D31" s="3"/>
      <c r="E31" s="3"/>
      <c r="F31" s="2"/>
      <c r="G31" s="2"/>
    </row>
    <row r="32" spans="1:8" x14ac:dyDescent="0.25">
      <c r="A32" s="1" t="s">
        <v>68</v>
      </c>
      <c r="B32" s="2">
        <f t="shared" ref="B32:E32" si="4">B12+B19+B30</f>
        <v>-6147853</v>
      </c>
      <c r="C32" s="2">
        <f t="shared" si="4"/>
        <v>-648471</v>
      </c>
      <c r="D32" s="2">
        <f t="shared" si="4"/>
        <v>19904837</v>
      </c>
      <c r="E32" s="2">
        <f t="shared" si="4"/>
        <v>-1658201</v>
      </c>
      <c r="F32" s="2">
        <f>F12+F19+F30</f>
        <v>38566717</v>
      </c>
      <c r="G32" s="2">
        <f>G12+G19+G30</f>
        <v>-33212146</v>
      </c>
      <c r="H32" s="2">
        <f>H12+H19+H30</f>
        <v>-7905509</v>
      </c>
    </row>
    <row r="33" spans="1:8" x14ac:dyDescent="0.25">
      <c r="A33" s="24" t="s">
        <v>69</v>
      </c>
      <c r="B33" s="3"/>
      <c r="C33" s="3"/>
      <c r="D33" s="3"/>
      <c r="E33" s="3">
        <v>46600590</v>
      </c>
      <c r="F33" s="2">
        <v>44942389</v>
      </c>
      <c r="G33" s="2">
        <v>83509106</v>
      </c>
      <c r="H33" s="3">
        <v>50296960</v>
      </c>
    </row>
    <row r="34" spans="1:8" x14ac:dyDescent="0.25">
      <c r="A34" s="22" t="s">
        <v>70</v>
      </c>
      <c r="B34" s="2">
        <f t="shared" ref="B34:F34" si="5">SUM(B32:B33)</f>
        <v>-6147853</v>
      </c>
      <c r="C34" s="2">
        <f t="shared" si="5"/>
        <v>-648471</v>
      </c>
      <c r="D34" s="2">
        <f t="shared" si="5"/>
        <v>19904837</v>
      </c>
      <c r="E34" s="2">
        <f t="shared" si="5"/>
        <v>44942389</v>
      </c>
      <c r="F34" s="2">
        <f t="shared" si="5"/>
        <v>83509106</v>
      </c>
      <c r="G34" s="2">
        <f>SUM(G32:G33)</f>
        <v>50296960</v>
      </c>
      <c r="H34" s="2">
        <f>SUM(H32:H33)</f>
        <v>42391451</v>
      </c>
    </row>
    <row r="35" spans="1:8" x14ac:dyDescent="0.25">
      <c r="A35" s="15"/>
      <c r="B35" s="3"/>
      <c r="C35" s="3"/>
      <c r="D35" s="3"/>
      <c r="E35" s="3"/>
      <c r="F35" s="3"/>
      <c r="G35" s="3"/>
    </row>
    <row r="36" spans="1:8" x14ac:dyDescent="0.25">
      <c r="A36" s="15"/>
      <c r="F36" s="16"/>
      <c r="G36" s="16"/>
    </row>
    <row r="37" spans="1:8" x14ac:dyDescent="0.25">
      <c r="A37" s="22" t="s">
        <v>71</v>
      </c>
      <c r="B37" s="4">
        <f>B12/('1'!B32/10)</f>
        <v>13.658440000000001</v>
      </c>
      <c r="C37" s="4">
        <f>C12/('1'!C32/10)</f>
        <v>15.980734333333332</v>
      </c>
      <c r="D37" s="4">
        <f>D12/('1'!D32/10)</f>
        <v>1.5668206666666666</v>
      </c>
      <c r="E37" s="4">
        <f>E12/('1'!E32/10)</f>
        <v>1.8134322</v>
      </c>
      <c r="F37" s="4">
        <f>F12/('1'!F32/10)</f>
        <v>0.80378112000000002</v>
      </c>
      <c r="G37" s="4">
        <f>G12/('1'!G32/10)</f>
        <v>1.33608466</v>
      </c>
      <c r="H37" s="4">
        <f>H12/('1'!H32/10)</f>
        <v>1.4613762538461539</v>
      </c>
    </row>
    <row r="38" spans="1:8" x14ac:dyDescent="0.25">
      <c r="A38" s="22" t="s">
        <v>72</v>
      </c>
      <c r="B38">
        <v>12000000</v>
      </c>
      <c r="C38">
        <v>12000000</v>
      </c>
      <c r="D38">
        <v>12000000</v>
      </c>
      <c r="E38">
        <v>50000000</v>
      </c>
      <c r="F38">
        <v>100000000</v>
      </c>
      <c r="G38">
        <v>100000000</v>
      </c>
      <c r="H38">
        <v>100000000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defaultRowHeight="15" x14ac:dyDescent="0.25"/>
  <cols>
    <col min="1" max="1" width="39.5703125" bestFit="1" customWidth="1"/>
  </cols>
  <sheetData>
    <row r="1" spans="1:1" ht="15.75" x14ac:dyDescent="0.25">
      <c r="A1" s="14" t="s">
        <v>22</v>
      </c>
    </row>
    <row r="2" spans="1:1" x14ac:dyDescent="0.25">
      <c r="A2" s="1" t="s">
        <v>73</v>
      </c>
    </row>
    <row r="3" spans="1:1" ht="15.75" x14ac:dyDescent="0.25">
      <c r="A3" s="17" t="s">
        <v>40</v>
      </c>
    </row>
    <row r="5" spans="1:1" x14ac:dyDescent="0.25">
      <c r="A5" s="25" t="s">
        <v>74</v>
      </c>
    </row>
    <row r="6" spans="1:1" x14ac:dyDescent="0.25">
      <c r="A6" s="25" t="s">
        <v>75</v>
      </c>
    </row>
    <row r="7" spans="1:1" x14ac:dyDescent="0.25">
      <c r="A7" s="25" t="s">
        <v>76</v>
      </c>
    </row>
    <row r="8" spans="1:1" x14ac:dyDescent="0.25">
      <c r="A8" s="25" t="s">
        <v>77</v>
      </c>
    </row>
    <row r="9" spans="1:1" x14ac:dyDescent="0.25">
      <c r="A9" s="25" t="s">
        <v>78</v>
      </c>
    </row>
    <row r="10" spans="1:1" x14ac:dyDescent="0.25">
      <c r="A10" t="s">
        <v>79</v>
      </c>
    </row>
    <row r="11" spans="1:1" x14ac:dyDescent="0.25">
      <c r="A11" s="25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2019-06-13T03:49:04Z</dcterms:created>
  <dcterms:modified xsi:type="dcterms:W3CDTF">2020-04-12T10:48:53Z</dcterms:modified>
</cp:coreProperties>
</file>