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90" windowHeight="754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3" l="1"/>
  <c r="H27" i="3"/>
  <c r="H21" i="3"/>
  <c r="H16" i="3"/>
  <c r="H29" i="2"/>
  <c r="H23" i="2"/>
  <c r="G23" i="2"/>
  <c r="H9" i="2"/>
  <c r="H7" i="2"/>
  <c r="G7" i="2"/>
  <c r="H50" i="1"/>
  <c r="H40" i="1"/>
  <c r="H49" i="1" s="1"/>
  <c r="H28" i="1"/>
  <c r="H25" i="1"/>
  <c r="H13" i="1"/>
  <c r="H6" i="1"/>
  <c r="H29" i="3" l="1"/>
  <c r="H31" i="3" s="1"/>
  <c r="H33" i="3"/>
  <c r="H13" i="2"/>
  <c r="H19" i="2" s="1"/>
  <c r="H21" i="2" s="1"/>
  <c r="H26" i="2" s="1"/>
  <c r="H28" i="2" s="1"/>
  <c r="H38" i="1"/>
  <c r="H47" i="1" s="1"/>
  <c r="H21" i="1"/>
  <c r="F34" i="3"/>
  <c r="G34" i="3"/>
  <c r="C50" i="1"/>
  <c r="D50" i="1"/>
  <c r="E50" i="1"/>
  <c r="F50" i="1"/>
  <c r="G50" i="1"/>
  <c r="B50" i="1"/>
  <c r="G29" i="2" l="1"/>
  <c r="F29" i="2"/>
  <c r="E29" i="2"/>
  <c r="D29" i="2"/>
  <c r="C29" i="2"/>
  <c r="B29" i="2" l="1"/>
  <c r="C34" i="3"/>
  <c r="D34" i="3"/>
  <c r="E34" i="3"/>
  <c r="B34" i="3"/>
  <c r="C40" i="1" l="1"/>
  <c r="D40" i="1"/>
  <c r="E40" i="1"/>
  <c r="F40" i="1"/>
  <c r="G40" i="1"/>
  <c r="B40" i="1"/>
  <c r="G19" i="2" l="1"/>
  <c r="G21" i="2" s="1"/>
  <c r="G26" i="2" s="1"/>
  <c r="G9" i="4" s="1"/>
  <c r="F9" i="2"/>
  <c r="G9" i="2"/>
  <c r="G13" i="2" s="1"/>
  <c r="G10" i="4" s="1"/>
  <c r="C7" i="2"/>
  <c r="C13" i="2" s="1"/>
  <c r="C10" i="4" s="1"/>
  <c r="D7" i="2"/>
  <c r="D13" i="2" s="1"/>
  <c r="D10" i="4" s="1"/>
  <c r="E7" i="2"/>
  <c r="E13" i="2" s="1"/>
  <c r="E10" i="4" s="1"/>
  <c r="F7" i="2"/>
  <c r="B7" i="2"/>
  <c r="F49" i="1"/>
  <c r="C28" i="1"/>
  <c r="D28" i="1"/>
  <c r="E28" i="1"/>
  <c r="F28" i="1"/>
  <c r="G28" i="1"/>
  <c r="C25" i="1"/>
  <c r="D25" i="1"/>
  <c r="E25" i="1"/>
  <c r="F25" i="1"/>
  <c r="G25" i="1"/>
  <c r="C13" i="1"/>
  <c r="D13" i="1"/>
  <c r="D8" i="4" s="1"/>
  <c r="E13" i="1"/>
  <c r="F13" i="1"/>
  <c r="G13" i="1"/>
  <c r="C6" i="1"/>
  <c r="D6" i="1"/>
  <c r="E6" i="1"/>
  <c r="F6" i="1"/>
  <c r="G6" i="1"/>
  <c r="B6" i="1"/>
  <c r="C8" i="4" l="1"/>
  <c r="G11" i="4"/>
  <c r="G8" i="4"/>
  <c r="F8" i="4"/>
  <c r="G6" i="4"/>
  <c r="C38" i="1"/>
  <c r="C47" i="1" s="1"/>
  <c r="E8" i="4"/>
  <c r="C19" i="2"/>
  <c r="C21" i="2" s="1"/>
  <c r="D38" i="1"/>
  <c r="D47" i="1" s="1"/>
  <c r="E19" i="2"/>
  <c r="E21" i="2" s="1"/>
  <c r="B13" i="2"/>
  <c r="D19" i="2"/>
  <c r="D21" i="2" s="1"/>
  <c r="F13" i="2"/>
  <c r="F10" i="4" s="1"/>
  <c r="C21" i="1"/>
  <c r="G38" i="1"/>
  <c r="G47" i="1" s="1"/>
  <c r="C49" i="1"/>
  <c r="G49" i="1"/>
  <c r="F38" i="1"/>
  <c r="F47" i="1" s="1"/>
  <c r="F21" i="1"/>
  <c r="E49" i="1"/>
  <c r="E38" i="1"/>
  <c r="E47" i="1" s="1"/>
  <c r="G21" i="1"/>
  <c r="G5" i="4" s="1"/>
  <c r="E21" i="1"/>
  <c r="D49" i="1"/>
  <c r="D21" i="1"/>
  <c r="B19" i="2" l="1"/>
  <c r="B21" i="2" s="1"/>
  <c r="B10" i="4"/>
  <c r="F19" i="2"/>
  <c r="F21" i="2" s="1"/>
  <c r="G28" i="2" l="1"/>
  <c r="G27" i="3"/>
  <c r="G21" i="3"/>
  <c r="G16" i="3"/>
  <c r="G29" i="3" l="1"/>
  <c r="G31" i="3" s="1"/>
  <c r="G33" i="3"/>
  <c r="C21" i="3"/>
  <c r="D21" i="3"/>
  <c r="E21" i="3"/>
  <c r="F21" i="3"/>
  <c r="B21" i="3"/>
  <c r="C23" i="2"/>
  <c r="D23" i="2"/>
  <c r="E23" i="2"/>
  <c r="F23" i="2"/>
  <c r="B23" i="2"/>
  <c r="B49" i="1"/>
  <c r="B26" i="2" l="1"/>
  <c r="B6" i="4" s="1"/>
  <c r="C26" i="2"/>
  <c r="F26" i="2"/>
  <c r="E26" i="2"/>
  <c r="D26" i="2"/>
  <c r="D9" i="4" l="1"/>
  <c r="D11" i="4"/>
  <c r="D6" i="4"/>
  <c r="D5" i="4"/>
  <c r="E9" i="4"/>
  <c r="E11" i="4"/>
  <c r="E6" i="4"/>
  <c r="E5" i="4"/>
  <c r="F9" i="4"/>
  <c r="F6" i="4"/>
  <c r="F11" i="4"/>
  <c r="F5" i="4"/>
  <c r="C9" i="4"/>
  <c r="C6" i="4"/>
  <c r="C11" i="4"/>
  <c r="C5" i="4"/>
  <c r="B11" i="4"/>
  <c r="B9" i="4"/>
  <c r="C28" i="2"/>
  <c r="E28" i="2"/>
  <c r="D28" i="2"/>
  <c r="B28" i="2"/>
  <c r="F28" i="2"/>
  <c r="B25" i="1" l="1"/>
  <c r="B27" i="3"/>
  <c r="E27" i="3" l="1"/>
  <c r="E16" i="3"/>
  <c r="E33" i="3" s="1"/>
  <c r="D27" i="3"/>
  <c r="F27" i="3"/>
  <c r="C27" i="3"/>
  <c r="E29" i="3" l="1"/>
  <c r="E31" i="3" s="1"/>
  <c r="C16" i="3" l="1"/>
  <c r="C33" i="3" s="1"/>
  <c r="D16" i="3"/>
  <c r="D33" i="3" s="1"/>
  <c r="F16" i="3"/>
  <c r="F33" i="3" s="1"/>
  <c r="B16" i="3"/>
  <c r="B33" i="3" s="1"/>
  <c r="B13" i="1"/>
  <c r="B28" i="1" l="1"/>
  <c r="B8" i="4" l="1"/>
  <c r="C29" i="3"/>
  <c r="C31" i="3" s="1"/>
  <c r="B21" i="1"/>
  <c r="B5" i="4" s="1"/>
  <c r="B29" i="3"/>
  <c r="B31" i="3" s="1"/>
  <c r="D29" i="3"/>
  <c r="D31" i="3" s="1"/>
  <c r="B38" i="1"/>
  <c r="B47" i="1" s="1"/>
  <c r="F29" i="3"/>
  <c r="F31" i="3" s="1"/>
</calcChain>
</file>

<file path=xl/sharedStrings.xml><?xml version="1.0" encoding="utf-8"?>
<sst xmlns="http://schemas.openxmlformats.org/spreadsheetml/2006/main" count="96" uniqueCount="88">
  <si>
    <t>ASSETS</t>
  </si>
  <si>
    <t>NON CURRENT ASSETS</t>
  </si>
  <si>
    <t>CURRENT ASSETS</t>
  </si>
  <si>
    <t>Gross Profit</t>
  </si>
  <si>
    <t>Operating Profit</t>
  </si>
  <si>
    <t>Financial Expenses</t>
  </si>
  <si>
    <t>Advance, deposits &amp; prepayments</t>
  </si>
  <si>
    <t>Cash &amp; Cash equivalent</t>
  </si>
  <si>
    <t>Share capital</t>
  </si>
  <si>
    <t>Deferred tax liability</t>
  </si>
  <si>
    <t>Current</t>
  </si>
  <si>
    <t>Deferred</t>
  </si>
  <si>
    <t>Income tax paid</t>
  </si>
  <si>
    <t>Non operating income</t>
  </si>
  <si>
    <t>Contribution to WPPF</t>
  </si>
  <si>
    <t>Trade debtors</t>
  </si>
  <si>
    <t>SQUARE TEXTILES LIMITED</t>
  </si>
  <si>
    <t>Investment - long term</t>
  </si>
  <si>
    <t>Share money deposit</t>
  </si>
  <si>
    <t>Stocks</t>
  </si>
  <si>
    <t>Short term loan</t>
  </si>
  <si>
    <t>General reserve and surplus</t>
  </si>
  <si>
    <t>Short term bank loans</t>
  </si>
  <si>
    <t>Sundry creditors</t>
  </si>
  <si>
    <t>Other current liabilities</t>
  </si>
  <si>
    <t>Provision for income tax</t>
  </si>
  <si>
    <t>Workers profit participation fund and welfare fund</t>
  </si>
  <si>
    <t>Short term bank loan</t>
  </si>
  <si>
    <t>Short term loan from /to inter company</t>
  </si>
  <si>
    <t>Payment of dividend</t>
  </si>
  <si>
    <t>Property,Plant  and  Equipment at cost less depreciation</t>
  </si>
  <si>
    <t>Goodwill</t>
  </si>
  <si>
    <t>Liabilities for Expenses</t>
  </si>
  <si>
    <t>Capital Work-in-Progress</t>
  </si>
  <si>
    <t>Accounts Receivable</t>
  </si>
  <si>
    <t>Retained Earnings</t>
  </si>
  <si>
    <t>Liabilities for Other Finance</t>
  </si>
  <si>
    <t xml:space="preserve">Creditors &amp; Others Payable </t>
  </si>
  <si>
    <t>Selling and Distribution Overhead</t>
  </si>
  <si>
    <t>Administrative Overhead</t>
  </si>
  <si>
    <t>Other Income</t>
  </si>
  <si>
    <t>Cash From Sales Revenue</t>
  </si>
  <si>
    <t>Cash From Other Income</t>
  </si>
  <si>
    <t xml:space="preserve">Purchase of Raw &amp; Packing Materials </t>
  </si>
  <si>
    <t>Paid for Operating &amp; Non-operating Exp.</t>
  </si>
  <si>
    <t>Interest Expenses</t>
  </si>
  <si>
    <t>Exchange Fluctuation Gain</t>
  </si>
  <si>
    <t>Receipts from Other Income</t>
  </si>
  <si>
    <t>Payument Suppliers</t>
  </si>
  <si>
    <t>Ratio</t>
  </si>
  <si>
    <t>Debt to Equity</t>
  </si>
  <si>
    <t>Current Ratio</t>
  </si>
  <si>
    <t>Operating Margin</t>
  </si>
  <si>
    <t>Net Margin</t>
  </si>
  <si>
    <t>As at year end</t>
  </si>
  <si>
    <t>Return on Asset (ROA)</t>
  </si>
  <si>
    <t>Return on Equity (ROE)</t>
  </si>
  <si>
    <t>Return on Invested Capital (ROIC)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</si>
  <si>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</si>
  <si>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</si>
  <si>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</si>
  <si>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</si>
  <si>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</si>
  <si>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</si>
  <si>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</si>
  <si>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</si>
  <si>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</si>
  <si>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Income Statement</t>
  </si>
  <si>
    <t>Net Revenues</t>
  </si>
  <si>
    <t>Cost of goods sold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</si>
  <si>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</si>
  <si>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</si>
  <si>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</si>
  <si>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</si>
  <si>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</si>
  <si>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</si>
  <si>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</si>
  <si>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</si>
  <si>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Liabilities and Capital</t>
  </si>
  <si>
    <t>Liabilities</t>
  </si>
  <si>
    <t>Non Current Liabilities</t>
  </si>
  <si>
    <t>Current Liabilities</t>
  </si>
  <si>
    <t>Non-Controlling Interest</t>
  </si>
  <si>
    <t>Shareholders’ Equity</t>
  </si>
  <si>
    <t>Net assets value per share</t>
  </si>
  <si>
    <t>Shares to calculate NAVPS</t>
  </si>
  <si>
    <t>purchase of fixed asset</t>
  </si>
  <si>
    <t>Paid for Non controlling interest for Merger of 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</si>
</sst>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15" fontId="2" fillId="0" borderId="0" xfId="0" applyNumberFormat="1" applyFont="1"/>
    <xf numFmtId="4" fontId="1" fillId="0" borderId="0" xfId="0" applyNumberFormat="1" applyFo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41" fontId="1" fillId="0" borderId="0" xfId="0" applyNumberFormat="1" applyFont="1"/>
    <xf numFmtId="41" fontId="0" fillId="0" borderId="0" xfId="0" applyNumberFormat="1"/>
    <xf numFmtId="41" fontId="0" fillId="0" borderId="0" xfId="0" applyNumberFormat="1" applyFont="1"/>
    <xf numFmtId="41" fontId="1" fillId="0" borderId="3" xfId="0" applyNumberFormat="1" applyFont="1" applyBorder="1"/>
    <xf numFmtId="41" fontId="3" fillId="0" borderId="3" xfId="0" applyNumberFormat="1" applyFont="1" applyBorder="1"/>
    <xf numFmtId="41" fontId="0" fillId="0" borderId="1" xfId="0" applyNumberFormat="1" applyBorder="1"/>
    <xf numFmtId="41" fontId="1" fillId="0" borderId="0" xfId="0" applyNumberFormat="1" applyFont="1" applyBorder="1"/>
    <xf numFmtId="41" fontId="1" fillId="0" borderId="0" xfId="0" applyNumberFormat="1" applyFont="1" applyFill="1"/>
    <xf numFmtId="41" fontId="0" fillId="0" borderId="0" xfId="0" applyNumberFormat="1" applyFont="1" applyFill="1"/>
    <xf numFmtId="41" fontId="0" fillId="0" borderId="0" xfId="0" applyNumberFormat="1" applyBorder="1"/>
    <xf numFmtId="41" fontId="0" fillId="0" borderId="0" xfId="0" applyNumberFormat="1" applyFont="1" applyBorder="1"/>
    <xf numFmtId="41" fontId="1" fillId="0" borderId="2" xfId="0" applyNumberFormat="1" applyFont="1" applyBorder="1"/>
    <xf numFmtId="164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65" fontId="0" fillId="0" borderId="0" xfId="2" applyNumberFormat="1" applyFont="1"/>
    <xf numFmtId="43" fontId="1" fillId="0" borderId="0" xfId="2" applyFont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H52" sqref="H52"/>
    </sheetView>
  </sheetViews>
  <sheetFormatPr defaultRowHeight="15" x14ac:dyDescent="0.25"/>
  <cols>
    <col min="1" max="1" width="35.7109375" customWidth="1"/>
    <col min="2" max="5" width="14.28515625" bestFit="1" customWidth="1"/>
    <col min="6" max="7" width="15.28515625" bestFit="1" customWidth="1"/>
    <col min="8" max="8" width="21.85546875" customWidth="1"/>
  </cols>
  <sheetData>
    <row r="1" spans="1:8" x14ac:dyDescent="0.25">
      <c r="A1" s="2" t="s">
        <v>16</v>
      </c>
    </row>
    <row r="2" spans="1:8" x14ac:dyDescent="0.25">
      <c r="A2" s="2" t="s">
        <v>49</v>
      </c>
      <c r="B2" s="2"/>
    </row>
    <row r="3" spans="1:8" x14ac:dyDescent="0.25">
      <c r="A3" t="s">
        <v>54</v>
      </c>
    </row>
    <row r="4" spans="1:8" x14ac:dyDescent="0.25">
      <c r="B4">
        <v>2012</v>
      </c>
      <c r="C4">
        <v>2013</v>
      </c>
      <c r="D4">
        <v>2014</v>
      </c>
      <c r="E4">
        <v>2016</v>
      </c>
      <c r="F4">
        <v>2017</v>
      </c>
      <c r="G4">
        <v>2018</v>
      </c>
      <c r="H4">
        <v>2019</v>
      </c>
    </row>
    <row r="5" spans="1:8" x14ac:dyDescent="0.25">
      <c r="A5" s="30" t="s">
        <v>0</v>
      </c>
    </row>
    <row r="6" spans="1:8" x14ac:dyDescent="0.25">
      <c r="A6" s="29" t="s">
        <v>1</v>
      </c>
      <c r="B6" s="11">
        <f>SUM(B7:B11)</f>
        <v>2631811191</v>
      </c>
      <c r="C6" s="11">
        <f t="shared" ref="C6:H6" si="0">SUM(C7:C11)</f>
        <v>3201946753</v>
      </c>
      <c r="D6" s="11">
        <f t="shared" si="0"/>
        <v>3282784193</v>
      </c>
      <c r="E6" s="11">
        <f t="shared" si="0"/>
        <v>4119628602</v>
      </c>
      <c r="F6" s="11">
        <f t="shared" si="0"/>
        <v>4841254822</v>
      </c>
      <c r="G6" s="11">
        <f t="shared" si="0"/>
        <v>5850815043</v>
      </c>
      <c r="H6" s="11">
        <f t="shared" si="0"/>
        <v>6794125077</v>
      </c>
    </row>
    <row r="7" spans="1:8" x14ac:dyDescent="0.25">
      <c r="A7" t="s">
        <v>30</v>
      </c>
      <c r="B7" s="12">
        <v>2575527431</v>
      </c>
      <c r="C7" s="12">
        <v>3145662993</v>
      </c>
      <c r="D7" s="13">
        <v>3226500433</v>
      </c>
      <c r="E7" s="12">
        <v>4063344842</v>
      </c>
      <c r="F7" s="12">
        <v>4514651120</v>
      </c>
      <c r="G7" s="12">
        <v>4369283667</v>
      </c>
      <c r="H7" s="1">
        <v>6013100252</v>
      </c>
    </row>
    <row r="8" spans="1:8" x14ac:dyDescent="0.25">
      <c r="A8" t="s">
        <v>33</v>
      </c>
      <c r="B8" s="12">
        <v>0</v>
      </c>
      <c r="C8" s="12">
        <v>0</v>
      </c>
      <c r="D8" s="12">
        <v>0</v>
      </c>
      <c r="E8" s="12">
        <v>0</v>
      </c>
      <c r="F8" s="12">
        <v>270319942</v>
      </c>
      <c r="G8" s="12">
        <v>1425247616</v>
      </c>
      <c r="H8" s="1">
        <v>724741065</v>
      </c>
    </row>
    <row r="9" spans="1:8" x14ac:dyDescent="0.25">
      <c r="A9" t="s">
        <v>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</row>
    <row r="10" spans="1:8" x14ac:dyDescent="0.25">
      <c r="A10" t="s">
        <v>18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</row>
    <row r="11" spans="1:8" x14ac:dyDescent="0.25">
      <c r="A11" t="s">
        <v>31</v>
      </c>
      <c r="B11" s="12">
        <v>56283760</v>
      </c>
      <c r="C11" s="12">
        <v>56283760</v>
      </c>
      <c r="D11" s="13">
        <v>56283760</v>
      </c>
      <c r="E11" s="12">
        <v>56283760</v>
      </c>
      <c r="F11" s="12">
        <v>56283760</v>
      </c>
      <c r="G11" s="12">
        <v>56283760</v>
      </c>
      <c r="H11" s="12">
        <v>56283760</v>
      </c>
    </row>
    <row r="12" spans="1:8" x14ac:dyDescent="0.25">
      <c r="B12" s="12"/>
      <c r="C12" s="12"/>
      <c r="D12" s="13"/>
      <c r="E12" s="12"/>
      <c r="F12" s="13"/>
      <c r="G12" s="12"/>
    </row>
    <row r="13" spans="1:8" x14ac:dyDescent="0.25">
      <c r="A13" s="29" t="s">
        <v>2</v>
      </c>
      <c r="B13" s="11">
        <f t="shared" ref="B13:H13" si="1">SUM(B14:B19)</f>
        <v>5450698872</v>
      </c>
      <c r="C13" s="11">
        <f t="shared" si="1"/>
        <v>5310436702</v>
      </c>
      <c r="D13" s="11">
        <f t="shared" si="1"/>
        <v>5410980772</v>
      </c>
      <c r="E13" s="11">
        <f t="shared" si="1"/>
        <v>5230290269</v>
      </c>
      <c r="F13" s="11">
        <f t="shared" si="1"/>
        <v>5340902540</v>
      </c>
      <c r="G13" s="11">
        <f t="shared" si="1"/>
        <v>5708002400</v>
      </c>
      <c r="H13" s="11">
        <f t="shared" si="1"/>
        <v>6834205533</v>
      </c>
    </row>
    <row r="14" spans="1:8" x14ac:dyDescent="0.25">
      <c r="A14" s="4" t="s">
        <v>19</v>
      </c>
      <c r="B14" s="12">
        <v>1651754805</v>
      </c>
      <c r="C14" s="13">
        <v>1799599933</v>
      </c>
      <c r="D14" s="13">
        <v>1915079652</v>
      </c>
      <c r="E14" s="13">
        <v>1737965686</v>
      </c>
      <c r="F14" s="13">
        <v>1963904495</v>
      </c>
      <c r="G14" s="12">
        <v>2117499335</v>
      </c>
      <c r="H14" s="12">
        <v>3108769448</v>
      </c>
    </row>
    <row r="15" spans="1:8" x14ac:dyDescent="0.25">
      <c r="A15" s="4" t="s">
        <v>34</v>
      </c>
      <c r="B15" s="12"/>
      <c r="C15" s="13"/>
      <c r="D15" s="13"/>
      <c r="E15" s="13"/>
      <c r="F15" s="13">
        <v>1931002020</v>
      </c>
      <c r="G15" s="12">
        <v>2537386382</v>
      </c>
      <c r="H15" s="33">
        <v>3254869758</v>
      </c>
    </row>
    <row r="16" spans="1:8" x14ac:dyDescent="0.25">
      <c r="A16" s="4" t="s">
        <v>15</v>
      </c>
      <c r="B16" s="12">
        <v>2656903857</v>
      </c>
      <c r="C16" s="13">
        <v>2512022250</v>
      </c>
      <c r="D16" s="13">
        <v>2289541094</v>
      </c>
      <c r="E16" s="13">
        <v>1644721245</v>
      </c>
      <c r="F16" s="13">
        <v>0</v>
      </c>
      <c r="G16" s="12">
        <v>0</v>
      </c>
      <c r="H16" s="33"/>
    </row>
    <row r="17" spans="1:8" x14ac:dyDescent="0.25">
      <c r="A17" s="4" t="s">
        <v>20</v>
      </c>
      <c r="B17" s="12">
        <v>253320756</v>
      </c>
      <c r="C17" s="13">
        <v>158344925</v>
      </c>
      <c r="D17" s="13">
        <v>38038680</v>
      </c>
      <c r="E17" s="13">
        <v>0</v>
      </c>
      <c r="F17" s="13">
        <v>0</v>
      </c>
      <c r="G17" s="12">
        <v>0</v>
      </c>
      <c r="H17" s="33"/>
    </row>
    <row r="18" spans="1:8" x14ac:dyDescent="0.25">
      <c r="A18" s="4" t="s">
        <v>6</v>
      </c>
      <c r="B18" s="12">
        <v>415642990</v>
      </c>
      <c r="C18" s="13">
        <v>334249036</v>
      </c>
      <c r="D18" s="13">
        <v>459251846</v>
      </c>
      <c r="E18" s="13">
        <v>568831880</v>
      </c>
      <c r="F18" s="13">
        <v>583074262</v>
      </c>
      <c r="G18" s="12">
        <v>457007961</v>
      </c>
      <c r="H18" s="33">
        <v>289933615</v>
      </c>
    </row>
    <row r="19" spans="1:8" x14ac:dyDescent="0.25">
      <c r="A19" s="4" t="s">
        <v>7</v>
      </c>
      <c r="B19" s="12">
        <v>473076464</v>
      </c>
      <c r="C19" s="13">
        <v>506220558</v>
      </c>
      <c r="D19" s="13">
        <v>709069500</v>
      </c>
      <c r="E19" s="13">
        <v>1278771458</v>
      </c>
      <c r="F19" s="13">
        <v>862921763</v>
      </c>
      <c r="G19" s="12">
        <v>596108722</v>
      </c>
      <c r="H19" s="33">
        <v>180632712</v>
      </c>
    </row>
    <row r="20" spans="1:8" x14ac:dyDescent="0.25">
      <c r="B20" s="12"/>
      <c r="C20" s="12"/>
      <c r="D20" s="12"/>
      <c r="E20" s="12"/>
      <c r="F20" s="12"/>
      <c r="G20" s="12"/>
      <c r="H20" s="33"/>
    </row>
    <row r="21" spans="1:8" x14ac:dyDescent="0.25">
      <c r="A21" s="2"/>
      <c r="B21" s="11">
        <f t="shared" ref="B21:H21" si="2">SUM(B6,B13)</f>
        <v>8082510063</v>
      </c>
      <c r="C21" s="11">
        <f t="shared" si="2"/>
        <v>8512383455</v>
      </c>
      <c r="D21" s="11">
        <f t="shared" si="2"/>
        <v>8693764965</v>
      </c>
      <c r="E21" s="11">
        <f t="shared" si="2"/>
        <v>9349918871</v>
      </c>
      <c r="F21" s="11">
        <f t="shared" si="2"/>
        <v>10182157362</v>
      </c>
      <c r="G21" s="11">
        <f t="shared" si="2"/>
        <v>11558817443</v>
      </c>
      <c r="H21" s="11">
        <f t="shared" si="2"/>
        <v>13628330610</v>
      </c>
    </row>
    <row r="22" spans="1:8" x14ac:dyDescent="0.25">
      <c r="A22" s="2"/>
      <c r="B22" s="11"/>
      <c r="C22" s="11"/>
      <c r="D22" s="11"/>
      <c r="E22" s="11"/>
      <c r="F22" s="11"/>
      <c r="G22" s="11"/>
    </row>
    <row r="23" spans="1:8" ht="15.75" x14ac:dyDescent="0.25">
      <c r="A23" s="31" t="s">
        <v>78</v>
      </c>
      <c r="B23" s="12"/>
      <c r="C23" s="12"/>
      <c r="D23" s="12"/>
      <c r="E23" s="12"/>
      <c r="F23" s="12"/>
      <c r="G23" s="12"/>
    </row>
    <row r="24" spans="1:8" ht="15.75" x14ac:dyDescent="0.25">
      <c r="A24" s="32" t="s">
        <v>79</v>
      </c>
      <c r="B24" s="12"/>
      <c r="C24" s="11"/>
      <c r="D24" s="11"/>
      <c r="E24" s="11"/>
      <c r="F24" s="11"/>
      <c r="G24" s="12"/>
    </row>
    <row r="25" spans="1:8" x14ac:dyDescent="0.25">
      <c r="A25" s="29" t="s">
        <v>80</v>
      </c>
      <c r="B25" s="11">
        <f t="shared" ref="B25" si="3">SUM(B26:B26)</f>
        <v>183459186</v>
      </c>
      <c r="C25" s="11">
        <f t="shared" ref="C25" si="4">SUM(C26:C26)</f>
        <v>186685909</v>
      </c>
      <c r="D25" s="11">
        <f t="shared" ref="D25" si="5">SUM(D26:D26)</f>
        <v>204794118</v>
      </c>
      <c r="E25" s="11">
        <f t="shared" ref="E25" si="6">SUM(E26:E26)</f>
        <v>223826935</v>
      </c>
      <c r="F25" s="11">
        <f t="shared" ref="F25" si="7">SUM(F26:F26)</f>
        <v>203277250</v>
      </c>
      <c r="G25" s="11">
        <f t="shared" ref="G25:H25" si="8">SUM(G26:G26)</f>
        <v>222054637</v>
      </c>
      <c r="H25" s="11">
        <f t="shared" si="8"/>
        <v>279327185</v>
      </c>
    </row>
    <row r="26" spans="1:8" x14ac:dyDescent="0.25">
      <c r="A26" s="4" t="s">
        <v>9</v>
      </c>
      <c r="B26" s="13">
        <v>183459186</v>
      </c>
      <c r="C26" s="13">
        <v>186685909</v>
      </c>
      <c r="D26" s="13">
        <v>204794118</v>
      </c>
      <c r="E26" s="13">
        <v>223826935</v>
      </c>
      <c r="F26" s="13">
        <v>203277250</v>
      </c>
      <c r="G26" s="12">
        <v>222054637</v>
      </c>
      <c r="H26" s="12">
        <v>279327185</v>
      </c>
    </row>
    <row r="27" spans="1:8" x14ac:dyDescent="0.25">
      <c r="B27" s="12"/>
      <c r="C27" s="12"/>
      <c r="D27" s="12"/>
      <c r="E27" s="12"/>
      <c r="F27" s="12"/>
      <c r="G27" s="12"/>
    </row>
    <row r="28" spans="1:8" x14ac:dyDescent="0.25">
      <c r="A28" s="29" t="s">
        <v>81</v>
      </c>
      <c r="B28" s="11">
        <f t="shared" ref="B28:H28" si="9">SUM(B29:B36)</f>
        <v>2584353232</v>
      </c>
      <c r="C28" s="11">
        <f t="shared" si="9"/>
        <v>2359399763</v>
      </c>
      <c r="D28" s="11">
        <f t="shared" si="9"/>
        <v>1981967552</v>
      </c>
      <c r="E28" s="11">
        <f t="shared" si="9"/>
        <v>1766512744</v>
      </c>
      <c r="F28" s="11">
        <f t="shared" si="9"/>
        <v>2612186553</v>
      </c>
      <c r="G28" s="11">
        <f t="shared" si="9"/>
        <v>3868423709</v>
      </c>
      <c r="H28" s="11">
        <f t="shared" si="9"/>
        <v>5835307271</v>
      </c>
    </row>
    <row r="29" spans="1:8" x14ac:dyDescent="0.25">
      <c r="A29" t="s">
        <v>22</v>
      </c>
      <c r="B29" s="13">
        <v>121326193</v>
      </c>
      <c r="C29" s="13">
        <v>59196004</v>
      </c>
      <c r="D29" s="13">
        <v>1220743742</v>
      </c>
      <c r="E29" s="13">
        <v>1091534090</v>
      </c>
      <c r="F29" s="13">
        <v>1939547763</v>
      </c>
      <c r="G29" s="12">
        <v>3416687761</v>
      </c>
      <c r="H29" s="12">
        <v>3370859633</v>
      </c>
    </row>
    <row r="30" spans="1:8" x14ac:dyDescent="0.25">
      <c r="A30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117079071</v>
      </c>
      <c r="G30" s="12">
        <v>131402995</v>
      </c>
      <c r="H30" s="12">
        <v>71576651</v>
      </c>
    </row>
    <row r="31" spans="1:8" x14ac:dyDescent="0.25">
      <c r="A31" t="s">
        <v>36</v>
      </c>
      <c r="B31" s="13">
        <v>0</v>
      </c>
      <c r="C31" s="13">
        <v>0</v>
      </c>
      <c r="D31" s="13">
        <v>0</v>
      </c>
      <c r="E31" s="13">
        <v>0</v>
      </c>
      <c r="F31" s="13">
        <v>165235373</v>
      </c>
      <c r="G31" s="12">
        <v>136623950</v>
      </c>
      <c r="H31" s="12">
        <v>145174138</v>
      </c>
    </row>
    <row r="32" spans="1:8" x14ac:dyDescent="0.25">
      <c r="A32" t="s">
        <v>32</v>
      </c>
      <c r="B32" s="13">
        <v>0</v>
      </c>
      <c r="C32" s="13">
        <v>0</v>
      </c>
      <c r="D32" s="13">
        <v>0</v>
      </c>
      <c r="E32" s="13">
        <v>65241389</v>
      </c>
      <c r="F32" s="13">
        <v>0</v>
      </c>
      <c r="G32" s="12">
        <v>0</v>
      </c>
    </row>
    <row r="33" spans="1:8" x14ac:dyDescent="0.25">
      <c r="A33" t="s">
        <v>20</v>
      </c>
      <c r="B33" s="13">
        <v>0</v>
      </c>
      <c r="C33" s="13">
        <v>0</v>
      </c>
      <c r="D33" s="13">
        <v>0</v>
      </c>
      <c r="E33" s="13">
        <v>42781579</v>
      </c>
      <c r="F33" s="13">
        <v>21386290</v>
      </c>
      <c r="G33" s="12">
        <v>1385741</v>
      </c>
      <c r="H33" s="12">
        <v>2168788505</v>
      </c>
    </row>
    <row r="34" spans="1:8" x14ac:dyDescent="0.25">
      <c r="A34" t="s">
        <v>23</v>
      </c>
      <c r="B34" s="13">
        <v>1797488294</v>
      </c>
      <c r="C34" s="13">
        <v>1691108407</v>
      </c>
      <c r="D34" s="13">
        <v>87346341</v>
      </c>
      <c r="E34" s="13">
        <v>0</v>
      </c>
      <c r="F34" s="13">
        <v>0</v>
      </c>
      <c r="G34" s="13">
        <v>0</v>
      </c>
    </row>
    <row r="35" spans="1:8" x14ac:dyDescent="0.25">
      <c r="A35" t="s">
        <v>24</v>
      </c>
      <c r="B35" s="13">
        <v>286416355</v>
      </c>
      <c r="C35" s="13">
        <v>367409713</v>
      </c>
      <c r="D35" s="13">
        <v>283935815</v>
      </c>
      <c r="E35" s="13">
        <v>237963511</v>
      </c>
      <c r="F35" s="13">
        <v>0</v>
      </c>
      <c r="G35" s="13">
        <v>0</v>
      </c>
    </row>
    <row r="36" spans="1:8" x14ac:dyDescent="0.25">
      <c r="A36" t="s">
        <v>25</v>
      </c>
      <c r="B36" s="13">
        <v>379122390</v>
      </c>
      <c r="C36" s="13">
        <v>241685639</v>
      </c>
      <c r="D36" s="13">
        <v>389941654</v>
      </c>
      <c r="E36" s="12">
        <v>328992175</v>
      </c>
      <c r="F36" s="13">
        <v>368938056</v>
      </c>
      <c r="G36" s="12">
        <v>182323262</v>
      </c>
      <c r="H36" s="12">
        <v>78908344</v>
      </c>
    </row>
    <row r="37" spans="1:8" x14ac:dyDescent="0.25">
      <c r="B37" s="12"/>
      <c r="C37" s="12"/>
      <c r="D37" s="12"/>
      <c r="E37" s="12"/>
      <c r="F37" s="12"/>
      <c r="G37" s="12"/>
    </row>
    <row r="38" spans="1:8" x14ac:dyDescent="0.25">
      <c r="A38" s="2"/>
      <c r="B38" s="11">
        <f>SUM(B25,B28)</f>
        <v>2767812418</v>
      </c>
      <c r="C38" s="11">
        <f t="shared" ref="C38:H38" si="10">SUM(C25,C28)</f>
        <v>2546085672</v>
      </c>
      <c r="D38" s="11">
        <f t="shared" si="10"/>
        <v>2186761670</v>
      </c>
      <c r="E38" s="11">
        <f t="shared" si="10"/>
        <v>1990339679</v>
      </c>
      <c r="F38" s="11">
        <f t="shared" si="10"/>
        <v>2815463803</v>
      </c>
      <c r="G38" s="11">
        <f t="shared" si="10"/>
        <v>4090478346</v>
      </c>
      <c r="H38" s="11">
        <f t="shared" si="10"/>
        <v>6114634456</v>
      </c>
    </row>
    <row r="39" spans="1:8" x14ac:dyDescent="0.25">
      <c r="A39" s="2"/>
      <c r="B39" s="12"/>
      <c r="C39" s="12"/>
      <c r="D39" s="12"/>
      <c r="E39" s="12"/>
      <c r="F39" s="12"/>
      <c r="G39" s="12"/>
    </row>
    <row r="40" spans="1:8" x14ac:dyDescent="0.25">
      <c r="A40" s="29" t="s">
        <v>83</v>
      </c>
      <c r="B40" s="11">
        <f>SUM(B41:B43)</f>
        <v>5308232046</v>
      </c>
      <c r="C40" s="11">
        <f t="shared" ref="C40:H40" si="11">SUM(C41:C43)</f>
        <v>5957711911</v>
      </c>
      <c r="D40" s="11">
        <f t="shared" si="11"/>
        <v>6494290664</v>
      </c>
      <c r="E40" s="11">
        <f t="shared" si="11"/>
        <v>7340419294</v>
      </c>
      <c r="F40" s="11">
        <f t="shared" si="11"/>
        <v>7345185658</v>
      </c>
      <c r="G40" s="11">
        <f t="shared" si="11"/>
        <v>7444414383</v>
      </c>
      <c r="H40" s="11">
        <f t="shared" si="11"/>
        <v>7498757447</v>
      </c>
    </row>
    <row r="41" spans="1:8" x14ac:dyDescent="0.25">
      <c r="A41" t="s">
        <v>8</v>
      </c>
      <c r="B41" s="12">
        <v>1168871920</v>
      </c>
      <c r="C41" s="12">
        <v>1344202710</v>
      </c>
      <c r="D41" s="12">
        <v>1478622980</v>
      </c>
      <c r="E41" s="12">
        <v>1626485270</v>
      </c>
      <c r="F41" s="12">
        <v>1789133790</v>
      </c>
      <c r="G41" s="12">
        <v>1878590480</v>
      </c>
      <c r="H41" s="12">
        <v>1972520000</v>
      </c>
    </row>
    <row r="42" spans="1:8" x14ac:dyDescent="0.25">
      <c r="A42" t="s">
        <v>21</v>
      </c>
      <c r="B42" s="12">
        <v>4139360126</v>
      </c>
      <c r="C42" s="12">
        <v>4613509201</v>
      </c>
      <c r="D42" s="12">
        <v>5015667684</v>
      </c>
      <c r="E42" s="12">
        <v>5713934024</v>
      </c>
      <c r="F42" s="12">
        <v>0</v>
      </c>
      <c r="G42" s="12">
        <v>0</v>
      </c>
    </row>
    <row r="43" spans="1:8" x14ac:dyDescent="0.25">
      <c r="A43" t="s">
        <v>35</v>
      </c>
      <c r="B43" s="12"/>
      <c r="C43" s="12"/>
      <c r="D43" s="12"/>
      <c r="E43" s="12"/>
      <c r="F43" s="12">
        <v>5556051868</v>
      </c>
      <c r="G43" s="12">
        <v>5565823903</v>
      </c>
      <c r="H43">
        <v>5526237447</v>
      </c>
    </row>
    <row r="44" spans="1:8" x14ac:dyDescent="0.25">
      <c r="B44" s="12"/>
      <c r="C44" s="12"/>
      <c r="D44" s="12"/>
      <c r="E44" s="12"/>
      <c r="F44" s="12"/>
      <c r="G44" s="12"/>
    </row>
    <row r="45" spans="1:8" x14ac:dyDescent="0.25">
      <c r="A45" s="29" t="s">
        <v>82</v>
      </c>
      <c r="B45" s="12">
        <v>6465599</v>
      </c>
      <c r="C45" s="12">
        <v>8585872</v>
      </c>
      <c r="D45" s="12">
        <v>12712631</v>
      </c>
      <c r="E45" s="12">
        <v>19159898</v>
      </c>
      <c r="F45" s="12">
        <v>21507901</v>
      </c>
      <c r="G45" s="12">
        <v>23924714</v>
      </c>
      <c r="H45" s="12">
        <v>14938707</v>
      </c>
    </row>
    <row r="46" spans="1:8" x14ac:dyDescent="0.25">
      <c r="B46" s="12"/>
      <c r="C46" s="12"/>
      <c r="D46" s="12"/>
      <c r="E46" s="12"/>
      <c r="F46" s="12"/>
      <c r="G46" s="12"/>
    </row>
    <row r="47" spans="1:8" x14ac:dyDescent="0.25">
      <c r="A47" s="2"/>
      <c r="B47" s="11">
        <f t="shared" ref="B47:H47" si="12">SUM(B40,B45,B38)</f>
        <v>8082510063</v>
      </c>
      <c r="C47" s="11">
        <f t="shared" si="12"/>
        <v>8512383455</v>
      </c>
      <c r="D47" s="11">
        <f t="shared" si="12"/>
        <v>8693764965</v>
      </c>
      <c r="E47" s="11">
        <f t="shared" si="12"/>
        <v>9349918871</v>
      </c>
      <c r="F47" s="11">
        <f t="shared" si="12"/>
        <v>10182157362</v>
      </c>
      <c r="G47" s="11">
        <f t="shared" si="12"/>
        <v>11558817443</v>
      </c>
      <c r="H47" s="11">
        <f t="shared" si="12"/>
        <v>13628330610</v>
      </c>
    </row>
    <row r="48" spans="1:8" x14ac:dyDescent="0.25">
      <c r="B48" s="1"/>
      <c r="C48" s="1"/>
      <c r="D48" s="1"/>
      <c r="E48" s="1"/>
      <c r="F48" s="1"/>
      <c r="G48" s="1"/>
    </row>
    <row r="49" spans="1:8" x14ac:dyDescent="0.25">
      <c r="A49" s="27" t="s">
        <v>84</v>
      </c>
      <c r="B49" s="7">
        <f t="shared" ref="B49:H49" si="13">B40/(B41/10)</f>
        <v>45.413290841994048</v>
      </c>
      <c r="C49" s="7">
        <f t="shared" si="13"/>
        <v>44.321528789359455</v>
      </c>
      <c r="D49" s="7">
        <f t="shared" si="13"/>
        <v>43.921207446674472</v>
      </c>
      <c r="E49" s="7">
        <f t="shared" si="13"/>
        <v>45.130561151654327</v>
      </c>
      <c r="F49" s="7">
        <f t="shared" si="13"/>
        <v>41.054423649334801</v>
      </c>
      <c r="G49" s="7">
        <f t="shared" si="13"/>
        <v>39.62765947264888</v>
      </c>
      <c r="H49" s="7">
        <f t="shared" si="13"/>
        <v>38.016128845334904</v>
      </c>
    </row>
    <row r="50" spans="1:8" x14ac:dyDescent="0.25">
      <c r="A50" s="27" t="s">
        <v>85</v>
      </c>
      <c r="B50" s="3">
        <f>B41/10</f>
        <v>116887192</v>
      </c>
      <c r="C50" s="3">
        <f t="shared" ref="C50:H50" si="14">C41/10</f>
        <v>134420271</v>
      </c>
      <c r="D50" s="3">
        <f t="shared" si="14"/>
        <v>147862298</v>
      </c>
      <c r="E50" s="3">
        <f t="shared" si="14"/>
        <v>162648527</v>
      </c>
      <c r="F50" s="3">
        <f t="shared" si="14"/>
        <v>178913379</v>
      </c>
      <c r="G50" s="3">
        <f t="shared" si="14"/>
        <v>187859048</v>
      </c>
      <c r="H50" s="3">
        <f t="shared" si="14"/>
        <v>197252000</v>
      </c>
    </row>
    <row r="52" spans="1:8" x14ac:dyDescent="0.25">
      <c r="H52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50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G29" sqref="G29:H29"/>
    </sheetView>
  </sheetViews>
  <sheetFormatPr defaultRowHeight="15" x14ac:dyDescent="0.25"/>
  <cols>
    <col min="1" max="1" width="31.85546875" customWidth="1"/>
    <col min="2" max="4" width="14.28515625" bestFit="1" customWidth="1"/>
    <col min="5" max="5" width="15.28515625" bestFit="1" customWidth="1"/>
    <col min="6" max="7" width="14.28515625" bestFit="1" customWidth="1"/>
    <col min="8" max="8" width="16.5703125" customWidth="1"/>
    <col min="9" max="19" width="14.28515625" customWidth="1"/>
  </cols>
  <sheetData>
    <row r="1" spans="1:19" x14ac:dyDescent="0.25">
      <c r="A1" s="2" t="s">
        <v>16</v>
      </c>
    </row>
    <row r="2" spans="1:19" x14ac:dyDescent="0.25">
      <c r="A2" s="26" t="s">
        <v>67</v>
      </c>
      <c r="B2" s="2"/>
    </row>
    <row r="3" spans="1:19" x14ac:dyDescent="0.25">
      <c r="A3" t="s">
        <v>54</v>
      </c>
    </row>
    <row r="4" spans="1:19" x14ac:dyDescent="0.25">
      <c r="B4">
        <v>2012</v>
      </c>
      <c r="C4">
        <v>2013</v>
      </c>
      <c r="D4">
        <v>2014</v>
      </c>
      <c r="E4">
        <v>2016</v>
      </c>
      <c r="F4">
        <v>2017</v>
      </c>
      <c r="G4">
        <v>2018</v>
      </c>
      <c r="H4">
        <v>2019</v>
      </c>
    </row>
    <row r="5" spans="1:19" x14ac:dyDescent="0.25">
      <c r="A5" s="27" t="s">
        <v>68</v>
      </c>
      <c r="B5" s="12">
        <v>8164430907</v>
      </c>
      <c r="C5" s="12">
        <v>8741773216</v>
      </c>
      <c r="D5" s="12">
        <v>8109789092</v>
      </c>
      <c r="E5" s="12">
        <v>12670511307</v>
      </c>
      <c r="F5" s="20">
        <v>7758879164</v>
      </c>
      <c r="G5" s="20">
        <v>9411869563</v>
      </c>
      <c r="H5" s="20">
        <v>10562041464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t="s">
        <v>69</v>
      </c>
      <c r="B6" s="16">
        <v>6842097977</v>
      </c>
      <c r="C6" s="16">
        <v>7375660293</v>
      </c>
      <c r="D6" s="16">
        <v>6829684920</v>
      </c>
      <c r="E6" s="16">
        <v>10882279340</v>
      </c>
      <c r="F6" s="16">
        <v>6969942417</v>
      </c>
      <c r="G6" s="16">
        <v>8443275210</v>
      </c>
      <c r="H6" s="16">
        <v>9425402349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25">
      <c r="A7" s="27" t="s">
        <v>3</v>
      </c>
      <c r="B7" s="11">
        <f>B5-B6</f>
        <v>1322332930</v>
      </c>
      <c r="C7" s="11">
        <f t="shared" ref="C7:H7" si="0">C5-C6</f>
        <v>1366112923</v>
      </c>
      <c r="D7" s="11">
        <f t="shared" si="0"/>
        <v>1280104172</v>
      </c>
      <c r="E7" s="11">
        <f t="shared" si="0"/>
        <v>1788231967</v>
      </c>
      <c r="F7" s="11">
        <f t="shared" si="0"/>
        <v>788936747</v>
      </c>
      <c r="G7" s="11">
        <f t="shared" si="0"/>
        <v>968594353</v>
      </c>
      <c r="H7" s="11">
        <f t="shared" si="0"/>
        <v>1136639115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A8" s="26"/>
      <c r="B8" s="11"/>
      <c r="C8" s="11"/>
      <c r="D8" s="11"/>
      <c r="E8" s="11"/>
      <c r="F8" s="1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27" t="s">
        <v>70</v>
      </c>
      <c r="B9" s="18">
        <v>232385012</v>
      </c>
      <c r="C9" s="18">
        <v>220435740</v>
      </c>
      <c r="D9" s="18">
        <v>219697723</v>
      </c>
      <c r="E9" s="19">
        <v>335410467</v>
      </c>
      <c r="F9" s="18">
        <f t="shared" ref="F9" si="1">SUM(F10:F11)</f>
        <v>237510689</v>
      </c>
      <c r="G9" s="18">
        <f>SUM(G10:G11)</f>
        <v>296335400</v>
      </c>
      <c r="H9" s="18">
        <f>SUM(H10:H11)</f>
        <v>294461356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s="4" customFormat="1" x14ac:dyDescent="0.25">
      <c r="A10" s="4" t="s">
        <v>39</v>
      </c>
      <c r="B10" s="19"/>
      <c r="C10" s="19"/>
      <c r="D10" s="19"/>
      <c r="E10" s="19"/>
      <c r="F10" s="19">
        <v>230499524</v>
      </c>
      <c r="G10" s="19">
        <v>286279858</v>
      </c>
      <c r="H10" s="19">
        <v>278901489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s="4" customFormat="1" x14ac:dyDescent="0.25">
      <c r="A11" s="4" t="s">
        <v>38</v>
      </c>
      <c r="B11" s="19"/>
      <c r="C11" s="19"/>
      <c r="D11" s="19"/>
      <c r="E11" s="19"/>
      <c r="F11" s="19">
        <v>7011165</v>
      </c>
      <c r="G11" s="19">
        <v>10055542</v>
      </c>
      <c r="H11" s="19">
        <v>15559867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A12" s="2"/>
      <c r="B12" s="18"/>
      <c r="C12" s="18"/>
      <c r="D12" s="18"/>
      <c r="E12" s="18"/>
      <c r="F12" s="18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 x14ac:dyDescent="0.25">
      <c r="A13" s="27" t="s">
        <v>4</v>
      </c>
      <c r="B13" s="14">
        <f>B7-B9</f>
        <v>1089947918</v>
      </c>
      <c r="C13" s="14">
        <f t="shared" ref="C13:H13" si="2">C7-C9</f>
        <v>1145677183</v>
      </c>
      <c r="D13" s="14">
        <f t="shared" si="2"/>
        <v>1060406449</v>
      </c>
      <c r="E13" s="14">
        <f t="shared" si="2"/>
        <v>1452821500</v>
      </c>
      <c r="F13" s="14">
        <f t="shared" si="2"/>
        <v>551426058</v>
      </c>
      <c r="G13" s="14">
        <f t="shared" si="2"/>
        <v>672258953</v>
      </c>
      <c r="H13" s="14">
        <f t="shared" si="2"/>
        <v>842177759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x14ac:dyDescent="0.25">
      <c r="A14" s="28" t="s">
        <v>71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x14ac:dyDescent="0.25">
      <c r="A15" s="4" t="s">
        <v>5</v>
      </c>
      <c r="B15" s="21">
        <v>51875706</v>
      </c>
      <c r="C15" s="21">
        <v>110937301</v>
      </c>
      <c r="D15" s="21">
        <v>38408737</v>
      </c>
      <c r="E15" s="21">
        <v>28941878</v>
      </c>
      <c r="F15" s="21">
        <v>46801822</v>
      </c>
      <c r="G15" s="12">
        <v>107733800</v>
      </c>
      <c r="H15" s="12">
        <v>280059922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4" t="s">
        <v>40</v>
      </c>
      <c r="B16" s="21">
        <v>15035914</v>
      </c>
      <c r="C16" s="21">
        <v>309079</v>
      </c>
      <c r="D16" s="21">
        <v>2708080</v>
      </c>
      <c r="E16" s="21">
        <v>264185</v>
      </c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4" t="s">
        <v>13</v>
      </c>
      <c r="B17" s="21"/>
      <c r="C17" s="21"/>
      <c r="D17" s="21"/>
      <c r="E17" s="21"/>
      <c r="F17" s="21">
        <v>852608</v>
      </c>
      <c r="G17" s="12">
        <v>5181890</v>
      </c>
      <c r="H17" s="12">
        <v>12790260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4"/>
      <c r="B18" s="21"/>
      <c r="C18" s="21"/>
      <c r="D18" s="21"/>
      <c r="E18" s="21"/>
      <c r="F18" s="2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27" t="s">
        <v>72</v>
      </c>
      <c r="B19" s="14">
        <f>B13-B15+B16+B17</f>
        <v>1053108126</v>
      </c>
      <c r="C19" s="14">
        <f t="shared" ref="C19:H19" si="3">C13-C15+C16+C17</f>
        <v>1035048961</v>
      </c>
      <c r="D19" s="14">
        <f t="shared" si="3"/>
        <v>1024705792</v>
      </c>
      <c r="E19" s="14">
        <f t="shared" si="3"/>
        <v>1424143807</v>
      </c>
      <c r="F19" s="14">
        <f t="shared" si="3"/>
        <v>505476844</v>
      </c>
      <c r="G19" s="14">
        <f t="shared" si="3"/>
        <v>569707043</v>
      </c>
      <c r="H19" s="14">
        <f t="shared" si="3"/>
        <v>574908097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x14ac:dyDescent="0.25">
      <c r="A20" t="s">
        <v>14</v>
      </c>
      <c r="B20" s="21">
        <v>50148006</v>
      </c>
      <c r="C20" s="21">
        <v>49288046</v>
      </c>
      <c r="D20" s="21">
        <v>48795514</v>
      </c>
      <c r="E20" s="21">
        <v>67816372</v>
      </c>
      <c r="F20" s="21">
        <v>24070326</v>
      </c>
      <c r="G20" s="21">
        <v>27128907</v>
      </c>
      <c r="H20" s="17">
        <v>27376576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x14ac:dyDescent="0.25">
      <c r="A21" s="27" t="s">
        <v>73</v>
      </c>
      <c r="B21" s="17">
        <f>B19-B20</f>
        <v>1002960120</v>
      </c>
      <c r="C21" s="17">
        <f t="shared" ref="C21:H21" si="4">C19-C20</f>
        <v>985760915</v>
      </c>
      <c r="D21" s="17">
        <f t="shared" si="4"/>
        <v>975910278</v>
      </c>
      <c r="E21" s="17">
        <f t="shared" si="4"/>
        <v>1356327435</v>
      </c>
      <c r="F21" s="17">
        <f t="shared" si="4"/>
        <v>481406518</v>
      </c>
      <c r="G21" s="17">
        <f t="shared" si="4"/>
        <v>542578136</v>
      </c>
      <c r="H21" s="17">
        <f t="shared" si="4"/>
        <v>547531521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x14ac:dyDescent="0.25">
      <c r="A22" s="2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x14ac:dyDescent="0.25">
      <c r="A23" s="29" t="s">
        <v>74</v>
      </c>
      <c r="B23" s="17">
        <f t="shared" ref="B23:H23" si="5">SUM(B24:B25)</f>
        <v>-163951422</v>
      </c>
      <c r="C23" s="17">
        <f t="shared" si="5"/>
        <v>-155279559</v>
      </c>
      <c r="D23" s="17">
        <f t="shared" si="5"/>
        <v>-166364224</v>
      </c>
      <c r="E23" s="17">
        <f t="shared" si="5"/>
        <v>-208026942</v>
      </c>
      <c r="F23" s="17">
        <f t="shared" si="5"/>
        <v>-67670826</v>
      </c>
      <c r="G23" s="17">
        <f t="shared" si="5"/>
        <v>-83105840</v>
      </c>
      <c r="H23" s="17">
        <f t="shared" si="5"/>
        <v>-117169316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x14ac:dyDescent="0.25">
      <c r="A24" s="8" t="s">
        <v>10</v>
      </c>
      <c r="B24" s="21">
        <v>-153777630</v>
      </c>
      <c r="C24" s="21">
        <v>-151857146</v>
      </c>
      <c r="D24" s="21">
        <v>-148256015</v>
      </c>
      <c r="E24" s="21">
        <v>-188994125</v>
      </c>
      <c r="F24" s="21">
        <v>-88220511</v>
      </c>
      <c r="G24" s="12">
        <v>-64328453</v>
      </c>
      <c r="H24" s="12">
        <v>-59896768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A25" s="8" t="s">
        <v>11</v>
      </c>
      <c r="B25" s="21">
        <v>-10173792</v>
      </c>
      <c r="C25" s="21">
        <v>-3422413</v>
      </c>
      <c r="D25" s="21">
        <v>-18108209</v>
      </c>
      <c r="E25" s="21">
        <v>-19032817</v>
      </c>
      <c r="F25" s="21">
        <v>20549685</v>
      </c>
      <c r="G25" s="12">
        <v>-18777387</v>
      </c>
      <c r="H25" s="12">
        <v>-57272548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A26" s="27" t="s">
        <v>75</v>
      </c>
      <c r="B26" s="22">
        <f t="shared" ref="B26:H26" si="6">SUM(B21:B23)</f>
        <v>839008698</v>
      </c>
      <c r="C26" s="22">
        <f t="shared" si="6"/>
        <v>830481356</v>
      </c>
      <c r="D26" s="22">
        <f t="shared" si="6"/>
        <v>809546054</v>
      </c>
      <c r="E26" s="22">
        <f t="shared" si="6"/>
        <v>1148300493</v>
      </c>
      <c r="F26" s="22">
        <f t="shared" si="6"/>
        <v>413735692</v>
      </c>
      <c r="G26" s="22">
        <f t="shared" si="6"/>
        <v>459472296</v>
      </c>
      <c r="H26" s="22">
        <f t="shared" si="6"/>
        <v>430362205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x14ac:dyDescent="0.25">
      <c r="A27" s="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25">
      <c r="A28" s="27" t="s">
        <v>76</v>
      </c>
      <c r="B28" s="9">
        <f>B26/('1'!B41/10)</f>
        <v>7.1779352694177136</v>
      </c>
      <c r="C28" s="9">
        <f>C26/('1'!C41/10)</f>
        <v>6.1782449166465376</v>
      </c>
      <c r="D28" s="9">
        <f>D26/('1'!D41/10)</f>
        <v>5.4749998136779938</v>
      </c>
      <c r="E28" s="9">
        <f>E26/('1'!E41/10)</f>
        <v>7.0600116347810511</v>
      </c>
      <c r="F28" s="9">
        <f>F26/('1'!F41/10)</f>
        <v>2.3124916331718266</v>
      </c>
      <c r="G28" s="9">
        <f>G26/('1'!G41/10)</f>
        <v>2.445835326494362</v>
      </c>
      <c r="H28" s="9">
        <f>H26/('1'!H41/10)</f>
        <v>2.1817888031553547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5">
      <c r="A29" s="28" t="s">
        <v>77</v>
      </c>
      <c r="B29" s="12">
        <f>'1'!B41/10</f>
        <v>116887192</v>
      </c>
      <c r="C29" s="12">
        <f>'1'!C41/10</f>
        <v>134420271</v>
      </c>
      <c r="D29" s="12">
        <f>'1'!D41/10</f>
        <v>147862298</v>
      </c>
      <c r="E29" s="12">
        <f>'1'!E41/10</f>
        <v>162648527</v>
      </c>
      <c r="F29" s="12">
        <f>'1'!F41/10</f>
        <v>178913379</v>
      </c>
      <c r="G29" s="12">
        <f>'1'!G41/10</f>
        <v>187859048</v>
      </c>
      <c r="H29" s="12">
        <f>'1'!H41/10</f>
        <v>197252000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50" spans="1:2" x14ac:dyDescent="0.25">
      <c r="A50" s="5"/>
      <c r="B5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"/>
  <sheetViews>
    <sheetView tabSelected="1"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K29" sqref="K29"/>
    </sheetView>
  </sheetViews>
  <sheetFormatPr defaultRowHeight="15" x14ac:dyDescent="0.25"/>
  <cols>
    <col min="1" max="1" width="39" customWidth="1"/>
    <col min="2" max="4" width="15" bestFit="1" customWidth="1"/>
    <col min="5" max="5" width="15.28515625" bestFit="1" customWidth="1"/>
    <col min="6" max="7" width="15" bestFit="1" customWidth="1"/>
    <col min="8" max="8" width="19.5703125" customWidth="1"/>
  </cols>
  <sheetData>
    <row r="1" spans="1:8" x14ac:dyDescent="0.25">
      <c r="A1" s="2" t="s">
        <v>16</v>
      </c>
    </row>
    <row r="2" spans="1:8" x14ac:dyDescent="0.25">
      <c r="A2" s="26" t="s">
        <v>58</v>
      </c>
      <c r="B2" s="2"/>
    </row>
    <row r="3" spans="1:8" x14ac:dyDescent="0.25">
      <c r="A3" t="s">
        <v>54</v>
      </c>
    </row>
    <row r="4" spans="1:8" x14ac:dyDescent="0.25">
      <c r="B4">
        <v>2012</v>
      </c>
      <c r="C4">
        <v>2013</v>
      </c>
      <c r="D4">
        <v>2014</v>
      </c>
      <c r="E4">
        <v>2016</v>
      </c>
      <c r="F4">
        <v>2017</v>
      </c>
      <c r="G4">
        <v>2018</v>
      </c>
      <c r="H4">
        <v>2019</v>
      </c>
    </row>
    <row r="5" spans="1:8" x14ac:dyDescent="0.25">
      <c r="A5" s="27" t="s">
        <v>59</v>
      </c>
      <c r="B5" s="12"/>
      <c r="C5" s="12"/>
      <c r="D5" s="12"/>
      <c r="E5" s="12"/>
      <c r="F5" s="12"/>
      <c r="G5" s="12"/>
    </row>
    <row r="6" spans="1:8" x14ac:dyDescent="0.25">
      <c r="A6" t="s">
        <v>41</v>
      </c>
      <c r="B6" s="12">
        <v>9416089370</v>
      </c>
      <c r="C6" s="12">
        <v>8309312514</v>
      </c>
      <c r="D6" s="12">
        <v>8332270248</v>
      </c>
      <c r="E6" s="12">
        <v>13315331155</v>
      </c>
      <c r="F6" s="12">
        <v>7472598389</v>
      </c>
      <c r="G6" s="12">
        <v>8805485201</v>
      </c>
      <c r="H6" s="12">
        <v>9844558088</v>
      </c>
    </row>
    <row r="7" spans="1:8" x14ac:dyDescent="0.25">
      <c r="A7" s="4" t="s">
        <v>42</v>
      </c>
      <c r="B7" s="13">
        <v>309079</v>
      </c>
      <c r="C7" s="13">
        <v>70336</v>
      </c>
      <c r="D7" s="13">
        <v>122409</v>
      </c>
      <c r="E7" s="13">
        <v>264185</v>
      </c>
      <c r="F7" s="13">
        <v>852608</v>
      </c>
      <c r="G7" s="12"/>
    </row>
    <row r="8" spans="1:8" x14ac:dyDescent="0.25">
      <c r="A8" s="4" t="s">
        <v>46</v>
      </c>
      <c r="B8" s="13"/>
      <c r="C8" s="13"/>
      <c r="D8" s="13"/>
      <c r="E8" s="13"/>
      <c r="F8" s="13"/>
      <c r="G8" s="12">
        <v>4584097</v>
      </c>
      <c r="H8" s="33">
        <v>6599666</v>
      </c>
    </row>
    <row r="9" spans="1:8" x14ac:dyDescent="0.25">
      <c r="A9" s="4" t="s">
        <v>47</v>
      </c>
      <c r="B9" s="13"/>
      <c r="C9" s="13"/>
      <c r="D9" s="13"/>
      <c r="E9" s="13"/>
      <c r="F9" s="13"/>
      <c r="G9" s="12">
        <v>597793</v>
      </c>
      <c r="H9" s="33">
        <v>1947315</v>
      </c>
    </row>
    <row r="10" spans="1:8" x14ac:dyDescent="0.25">
      <c r="A10" s="4" t="s">
        <v>48</v>
      </c>
      <c r="B10" s="13"/>
      <c r="C10" s="13"/>
      <c r="D10" s="13"/>
      <c r="E10" s="13"/>
      <c r="F10" s="13"/>
      <c r="G10" s="12">
        <v>-6378230512</v>
      </c>
      <c r="H10" s="33">
        <v>-8135939006</v>
      </c>
    </row>
    <row r="11" spans="1:8" x14ac:dyDescent="0.25">
      <c r="A11" t="s">
        <v>43</v>
      </c>
      <c r="B11" s="13">
        <v>-6199716937</v>
      </c>
      <c r="C11" s="13">
        <v>-5649382823</v>
      </c>
      <c r="D11" s="13">
        <v>-5209402293</v>
      </c>
      <c r="E11" s="13">
        <v>-8255083489</v>
      </c>
      <c r="F11" s="13">
        <v>-5137668830</v>
      </c>
      <c r="G11" s="12"/>
      <c r="H11" s="33"/>
    </row>
    <row r="12" spans="1:8" x14ac:dyDescent="0.25">
      <c r="A12" s="4" t="s">
        <v>44</v>
      </c>
      <c r="B12" s="13">
        <v>-1146049775</v>
      </c>
      <c r="C12" s="13">
        <v>-1378025116</v>
      </c>
      <c r="D12" s="13">
        <v>-1438499860</v>
      </c>
      <c r="E12" s="13">
        <v>-2526121009</v>
      </c>
      <c r="F12" s="13">
        <v>-1979449172</v>
      </c>
      <c r="G12" s="12">
        <v>-2194327758</v>
      </c>
      <c r="H12" s="33">
        <v>-2084602173</v>
      </c>
    </row>
    <row r="13" spans="1:8" x14ac:dyDescent="0.25">
      <c r="A13" s="4" t="s">
        <v>45</v>
      </c>
      <c r="B13" s="13"/>
      <c r="C13" s="13">
        <v>-55993110</v>
      </c>
      <c r="D13" s="13">
        <v>-36100232</v>
      </c>
      <c r="E13" s="13">
        <v>-29702298</v>
      </c>
      <c r="F13" s="13">
        <v>-30854279</v>
      </c>
      <c r="G13" s="12">
        <v>-83330142</v>
      </c>
      <c r="H13" s="33">
        <v>-240448525</v>
      </c>
    </row>
    <row r="14" spans="1:8" x14ac:dyDescent="0.25">
      <c r="A14" s="4" t="s">
        <v>12</v>
      </c>
      <c r="B14" s="13">
        <v>-160410376</v>
      </c>
      <c r="C14" s="13">
        <v>-153988434</v>
      </c>
      <c r="D14" s="13">
        <v>-152599444</v>
      </c>
      <c r="E14" s="13">
        <v>-222499066</v>
      </c>
      <c r="F14" s="13">
        <v>-94489855</v>
      </c>
      <c r="G14" s="12">
        <v>-101025851</v>
      </c>
      <c r="H14" s="33">
        <v>-58842458</v>
      </c>
    </row>
    <row r="15" spans="1:8" x14ac:dyDescent="0.25">
      <c r="A15" s="4" t="s">
        <v>26</v>
      </c>
      <c r="B15" s="13">
        <v>-58495461</v>
      </c>
      <c r="C15" s="13">
        <v>-52947266</v>
      </c>
      <c r="D15" s="13">
        <v>-41746931</v>
      </c>
      <c r="E15" s="13">
        <v>-53320279</v>
      </c>
      <c r="F15" s="13"/>
      <c r="G15" s="12"/>
      <c r="H15" s="33"/>
    </row>
    <row r="16" spans="1:8" x14ac:dyDescent="0.25">
      <c r="A16" s="2"/>
      <c r="B16" s="14">
        <f t="shared" ref="B16:F16" si="0">SUM(B6:B15)</f>
        <v>1851725900</v>
      </c>
      <c r="C16" s="14">
        <f t="shared" si="0"/>
        <v>1019046101</v>
      </c>
      <c r="D16" s="14">
        <f t="shared" si="0"/>
        <v>1454043897</v>
      </c>
      <c r="E16" s="14">
        <f t="shared" si="0"/>
        <v>2228869199</v>
      </c>
      <c r="F16" s="14">
        <f t="shared" si="0"/>
        <v>230988861</v>
      </c>
      <c r="G16" s="14">
        <f t="shared" ref="G16:H16" si="1">SUM(G6:G15)</f>
        <v>53752828</v>
      </c>
      <c r="H16" s="14">
        <f t="shared" si="1"/>
        <v>-666727093</v>
      </c>
    </row>
    <row r="17" spans="1:8" x14ac:dyDescent="0.25">
      <c r="B17" s="12"/>
      <c r="C17" s="12"/>
      <c r="D17" s="12"/>
      <c r="E17" s="12"/>
      <c r="F17" s="12"/>
      <c r="G17" s="12"/>
    </row>
    <row r="18" spans="1:8" x14ac:dyDescent="0.25">
      <c r="A18" s="27" t="s">
        <v>60</v>
      </c>
      <c r="B18" s="12"/>
      <c r="C18" s="12"/>
      <c r="D18" s="12"/>
      <c r="E18" s="12"/>
      <c r="F18" s="12"/>
      <c r="G18" s="12"/>
    </row>
    <row r="19" spans="1:8" x14ac:dyDescent="0.25">
      <c r="A19" s="4" t="s">
        <v>86</v>
      </c>
      <c r="B19" s="13">
        <v>-432218526</v>
      </c>
      <c r="C19" s="13">
        <v>-821150682</v>
      </c>
      <c r="D19" s="13">
        <v>-650479079</v>
      </c>
      <c r="E19" s="13">
        <v>-1303270999</v>
      </c>
      <c r="F19" s="13">
        <v>-1063144872</v>
      </c>
      <c r="G19" s="12">
        <v>-1418810057</v>
      </c>
      <c r="H19" s="12">
        <v>-1444563624</v>
      </c>
    </row>
    <row r="20" spans="1:8" x14ac:dyDescent="0.25">
      <c r="A20" t="s">
        <v>87</v>
      </c>
      <c r="B20" s="13"/>
      <c r="C20" s="13"/>
      <c r="D20" s="13">
        <v>0</v>
      </c>
      <c r="E20" s="13">
        <v>0</v>
      </c>
      <c r="F20" s="13">
        <v>0</v>
      </c>
      <c r="G20" s="12"/>
      <c r="H20" s="12">
        <v>-9287050</v>
      </c>
    </row>
    <row r="21" spans="1:8" x14ac:dyDescent="0.25">
      <c r="A21" s="2"/>
      <c r="B21" s="14">
        <f t="shared" ref="B21:F21" si="2">SUM(B19:B20)</f>
        <v>-432218526</v>
      </c>
      <c r="C21" s="14">
        <f t="shared" si="2"/>
        <v>-821150682</v>
      </c>
      <c r="D21" s="14">
        <f t="shared" si="2"/>
        <v>-650479079</v>
      </c>
      <c r="E21" s="14">
        <f t="shared" si="2"/>
        <v>-1303270999</v>
      </c>
      <c r="F21" s="14">
        <f t="shared" si="2"/>
        <v>-1063144872</v>
      </c>
      <c r="G21" s="14">
        <f t="shared" ref="G21:H21" si="3">SUM(G19:G20)</f>
        <v>-1418810057</v>
      </c>
      <c r="H21" s="14">
        <f t="shared" si="3"/>
        <v>-1453850674</v>
      </c>
    </row>
    <row r="22" spans="1:8" x14ac:dyDescent="0.25">
      <c r="B22" s="12"/>
      <c r="C22" s="12"/>
      <c r="D22" s="12"/>
      <c r="E22" s="12"/>
      <c r="F22" s="12"/>
      <c r="G22" s="12"/>
    </row>
    <row r="23" spans="1:8" x14ac:dyDescent="0.25">
      <c r="A23" s="27" t="s">
        <v>61</v>
      </c>
      <c r="B23" s="12"/>
      <c r="C23" s="12"/>
      <c r="D23" s="12"/>
      <c r="E23" s="12"/>
      <c r="F23" s="12"/>
      <c r="G23" s="12"/>
    </row>
    <row r="24" spans="1:8" x14ac:dyDescent="0.25">
      <c r="A24" s="4" t="s">
        <v>27</v>
      </c>
      <c r="B24" s="13">
        <v>-448653727</v>
      </c>
      <c r="C24" s="13">
        <v>-62130189</v>
      </c>
      <c r="D24" s="13">
        <v>-454767250</v>
      </c>
      <c r="E24" s="13">
        <v>-129209652</v>
      </c>
      <c r="F24" s="13">
        <v>848013673</v>
      </c>
      <c r="G24" s="12">
        <v>1477139998</v>
      </c>
      <c r="H24" s="12">
        <v>-45828128</v>
      </c>
    </row>
    <row r="25" spans="1:8" x14ac:dyDescent="0.25">
      <c r="A25" s="4" t="s">
        <v>28</v>
      </c>
      <c r="B25" s="13">
        <v>-822913740</v>
      </c>
      <c r="C25" s="13">
        <v>107775810</v>
      </c>
      <c r="D25" s="13">
        <v>122891916</v>
      </c>
      <c r="E25" s="13">
        <v>69038006</v>
      </c>
      <c r="F25" s="13">
        <v>-25086032</v>
      </c>
      <c r="G25" s="12">
        <v>-21069052</v>
      </c>
      <c r="H25" s="12">
        <v>2124536378</v>
      </c>
    </row>
    <row r="26" spans="1:8" x14ac:dyDescent="0.25">
      <c r="A26" s="4" t="s">
        <v>29</v>
      </c>
      <c r="B26" s="13">
        <v>-155849589</v>
      </c>
      <c r="C26" s="13">
        <v>-210396946</v>
      </c>
      <c r="D26" s="13">
        <v>-268840542</v>
      </c>
      <c r="E26" s="13">
        <v>-295724596</v>
      </c>
      <c r="F26" s="13">
        <v>-406621325</v>
      </c>
      <c r="G26" s="12">
        <v>-357826758</v>
      </c>
      <c r="H26" s="12">
        <v>-375718096</v>
      </c>
    </row>
    <row r="27" spans="1:8" x14ac:dyDescent="0.25">
      <c r="A27" s="2"/>
      <c r="B27" s="15">
        <f t="shared" ref="B27:H27" si="4">SUM(B24:B26)</f>
        <v>-1427417056</v>
      </c>
      <c r="C27" s="15">
        <f t="shared" si="4"/>
        <v>-164751325</v>
      </c>
      <c r="D27" s="15">
        <f t="shared" si="4"/>
        <v>-600715876</v>
      </c>
      <c r="E27" s="15">
        <f t="shared" si="4"/>
        <v>-355896242</v>
      </c>
      <c r="F27" s="15">
        <f t="shared" si="4"/>
        <v>416306316</v>
      </c>
      <c r="G27" s="15">
        <f t="shared" si="4"/>
        <v>1098244188</v>
      </c>
      <c r="H27" s="15">
        <f t="shared" si="4"/>
        <v>1702990154</v>
      </c>
    </row>
    <row r="28" spans="1:8" x14ac:dyDescent="0.25">
      <c r="B28" s="12"/>
      <c r="C28" s="12"/>
      <c r="D28" s="12"/>
      <c r="E28" s="12"/>
      <c r="F28" s="12"/>
      <c r="G28" s="12"/>
    </row>
    <row r="29" spans="1:8" x14ac:dyDescent="0.25">
      <c r="A29" s="2" t="s">
        <v>62</v>
      </c>
      <c r="B29" s="11">
        <f t="shared" ref="B29:H29" si="5">SUM(B16,B21,B27)</f>
        <v>-7909682</v>
      </c>
      <c r="C29" s="11">
        <f t="shared" si="5"/>
        <v>33144094</v>
      </c>
      <c r="D29" s="11">
        <f t="shared" si="5"/>
        <v>202848942</v>
      </c>
      <c r="E29" s="11">
        <f t="shared" si="5"/>
        <v>569701958</v>
      </c>
      <c r="F29" s="11">
        <f t="shared" si="5"/>
        <v>-415849695</v>
      </c>
      <c r="G29" s="11">
        <f t="shared" si="5"/>
        <v>-266813041</v>
      </c>
      <c r="H29" s="11">
        <f t="shared" si="5"/>
        <v>-417587613</v>
      </c>
    </row>
    <row r="30" spans="1:8" x14ac:dyDescent="0.25">
      <c r="A30" s="28" t="s">
        <v>63</v>
      </c>
      <c r="B30" s="12">
        <v>480986146</v>
      </c>
      <c r="C30" s="12">
        <v>473076464</v>
      </c>
      <c r="D30" s="12">
        <v>506220558</v>
      </c>
      <c r="E30" s="13">
        <v>709069500</v>
      </c>
      <c r="F30" s="12">
        <v>1278771458</v>
      </c>
      <c r="G30" s="12">
        <v>862921763</v>
      </c>
      <c r="H30" s="12">
        <v>598220325</v>
      </c>
    </row>
    <row r="31" spans="1:8" x14ac:dyDescent="0.25">
      <c r="A31" s="27" t="s">
        <v>64</v>
      </c>
      <c r="B31" s="11">
        <f t="shared" ref="B31:F31" si="6">SUM(B29:B30)</f>
        <v>473076464</v>
      </c>
      <c r="C31" s="11">
        <f t="shared" si="6"/>
        <v>506220558</v>
      </c>
      <c r="D31" s="11">
        <f t="shared" si="6"/>
        <v>709069500</v>
      </c>
      <c r="E31" s="11">
        <f t="shared" si="6"/>
        <v>1278771458</v>
      </c>
      <c r="F31" s="11">
        <f t="shared" si="6"/>
        <v>862921763</v>
      </c>
      <c r="G31" s="11">
        <f t="shared" ref="G31:H31" si="7">SUM(G29:G30)</f>
        <v>596108722</v>
      </c>
      <c r="H31" s="11">
        <f t="shared" si="7"/>
        <v>180632712</v>
      </c>
    </row>
    <row r="32" spans="1:8" x14ac:dyDescent="0.25">
      <c r="B32" s="11"/>
      <c r="C32" s="11"/>
      <c r="D32" s="11"/>
      <c r="E32" s="11"/>
      <c r="F32" s="11"/>
      <c r="G32" s="11"/>
    </row>
    <row r="33" spans="1:8" x14ac:dyDescent="0.25">
      <c r="A33" s="27" t="s">
        <v>65</v>
      </c>
      <c r="B33" s="10">
        <f>B16/('1'!B41/10)</f>
        <v>15.841991481838319</v>
      </c>
      <c r="C33" s="10">
        <f>C16/('1'!C41/10)</f>
        <v>7.5810448336322729</v>
      </c>
      <c r="D33" s="10">
        <f>D16/('1'!D41/10)</f>
        <v>9.833770451748288</v>
      </c>
      <c r="E33" s="10">
        <f>E16/('1'!E41/10)</f>
        <v>13.703592895126556</v>
      </c>
      <c r="F33" s="10">
        <f>F16/('1'!F41/10)</f>
        <v>1.2910653316765093</v>
      </c>
      <c r="G33" s="10">
        <f>G16/('1'!G41/10)</f>
        <v>0.28613382518578506</v>
      </c>
      <c r="H33" s="34">
        <f>H16/('1'!H41/10)</f>
        <v>-3.3800777330521363</v>
      </c>
    </row>
    <row r="34" spans="1:8" x14ac:dyDescent="0.25">
      <c r="A34" s="27" t="s">
        <v>66</v>
      </c>
      <c r="B34" s="12">
        <f>'1'!B41/10</f>
        <v>116887192</v>
      </c>
      <c r="C34" s="12">
        <f>'1'!C41/10</f>
        <v>134420271</v>
      </c>
      <c r="D34" s="12">
        <f>'1'!D41/10</f>
        <v>147862298</v>
      </c>
      <c r="E34" s="12">
        <f>'1'!E41/10</f>
        <v>162648527</v>
      </c>
      <c r="F34" s="12">
        <f>'1'!F41/10</f>
        <v>178913379</v>
      </c>
      <c r="G34" s="12">
        <f>'1'!G41/10</f>
        <v>187859048</v>
      </c>
      <c r="H34" s="12">
        <f>'1'!H41/10</f>
        <v>197252000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8" sqref="H18"/>
    </sheetView>
  </sheetViews>
  <sheetFormatPr defaultRowHeight="15" x14ac:dyDescent="0.25"/>
  <cols>
    <col min="1" max="1" width="31.28515625" bestFit="1" customWidth="1"/>
  </cols>
  <sheetData>
    <row r="1" spans="1:9" x14ac:dyDescent="0.25">
      <c r="A1" s="2" t="s">
        <v>16</v>
      </c>
    </row>
    <row r="2" spans="1:9" x14ac:dyDescent="0.25">
      <c r="A2" s="2" t="s">
        <v>49</v>
      </c>
      <c r="B2" s="2"/>
    </row>
    <row r="3" spans="1:9" x14ac:dyDescent="0.25">
      <c r="A3" t="s">
        <v>54</v>
      </c>
    </row>
    <row r="4" spans="1:9" ht="15.75" x14ac:dyDescent="0.25">
      <c r="B4">
        <v>2012</v>
      </c>
      <c r="C4">
        <v>2013</v>
      </c>
      <c r="D4">
        <v>2014</v>
      </c>
      <c r="E4">
        <v>2016</v>
      </c>
      <c r="F4">
        <v>2017</v>
      </c>
      <c r="G4">
        <v>2018</v>
      </c>
      <c r="H4" s="6"/>
      <c r="I4" s="6"/>
    </row>
    <row r="5" spans="1:9" x14ac:dyDescent="0.25">
      <c r="A5" t="s">
        <v>55</v>
      </c>
      <c r="B5" s="23">
        <f>'2'!B26/'1'!B21</f>
        <v>0.10380546284016423</v>
      </c>
      <c r="C5" s="23">
        <f>'2'!C26/'1'!C21</f>
        <v>9.7561553751692454E-2</v>
      </c>
      <c r="D5" s="23">
        <f>'2'!D26/'1'!D21</f>
        <v>9.3118005519947936E-2</v>
      </c>
      <c r="E5" s="23">
        <f>'2'!E26/'1'!E21</f>
        <v>0.12281395259605991</v>
      </c>
      <c r="F5" s="23">
        <f>'2'!F26/'1'!F21</f>
        <v>4.0633401870616266E-2</v>
      </c>
      <c r="G5" s="23">
        <f>'2'!G26/'1'!G21</f>
        <v>3.9750804809038282E-2</v>
      </c>
      <c r="H5" s="23"/>
      <c r="I5" s="23"/>
    </row>
    <row r="6" spans="1:9" x14ac:dyDescent="0.25">
      <c r="A6" t="s">
        <v>56</v>
      </c>
      <c r="B6" s="23">
        <f>'2'!B26/('1'!B40)</f>
        <v>0.1580580296281946</v>
      </c>
      <c r="C6" s="23">
        <f>'2'!C26/('1'!C40)</f>
        <v>0.13939602458229705</v>
      </c>
      <c r="D6" s="23">
        <f>'2'!D26/('1'!D40)</f>
        <v>0.12465503869230575</v>
      </c>
      <c r="E6" s="23">
        <f>'2'!E26/('1'!E40)</f>
        <v>0.15643527256523501</v>
      </c>
      <c r="F6" s="23">
        <f>'2'!F26/('1'!F40)</f>
        <v>5.6327465535112822E-2</v>
      </c>
      <c r="G6" s="23">
        <f>'2'!G26/('1'!G40)</f>
        <v>6.1720408397636616E-2</v>
      </c>
      <c r="H6" s="23"/>
      <c r="I6" s="23"/>
    </row>
    <row r="7" spans="1:9" x14ac:dyDescent="0.25">
      <c r="A7" t="s">
        <v>50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/>
      <c r="I7" s="24"/>
    </row>
    <row r="8" spans="1:9" x14ac:dyDescent="0.25">
      <c r="A8" t="s">
        <v>51</v>
      </c>
      <c r="B8" s="25">
        <f>'1'!B13/'1'!B28</f>
        <v>2.1091152728304752</v>
      </c>
      <c r="C8" s="25">
        <f>'1'!C13/'1'!C28</f>
        <v>2.2507574957317651</v>
      </c>
      <c r="D8" s="25">
        <f>'1'!D13/'1'!D28</f>
        <v>2.7301056299028654</v>
      </c>
      <c r="E8" s="25">
        <f>'1'!E13/'1'!E28</f>
        <v>2.9607996244379202</v>
      </c>
      <c r="F8" s="25">
        <f>'1'!F13/'1'!F28</f>
        <v>2.0446099203237114</v>
      </c>
      <c r="G8" s="25">
        <f>'1'!G13/'1'!G28</f>
        <v>1.4755370221519857</v>
      </c>
      <c r="H8" s="25"/>
      <c r="I8" s="25"/>
    </row>
    <row r="9" spans="1:9" x14ac:dyDescent="0.25">
      <c r="A9" t="s">
        <v>53</v>
      </c>
      <c r="B9" s="23">
        <f>'2'!B26/'2'!B5</f>
        <v>0.10276389224883424</v>
      </c>
      <c r="C9" s="23">
        <f>'2'!C26/'2'!C5</f>
        <v>9.5001475728056686E-2</v>
      </c>
      <c r="D9" s="23">
        <f>'2'!D26/'2'!D5</f>
        <v>9.9823317821987084E-2</v>
      </c>
      <c r="E9" s="23">
        <f>'2'!E26/'2'!E5</f>
        <v>9.0627794346831561E-2</v>
      </c>
      <c r="F9" s="23">
        <f>'2'!F26/'2'!F5</f>
        <v>5.3324157169462011E-2</v>
      </c>
      <c r="G9" s="23">
        <f>'2'!G26/'2'!G5</f>
        <v>4.8818387560987921E-2</v>
      </c>
      <c r="H9" s="23"/>
      <c r="I9" s="23"/>
    </row>
    <row r="10" spans="1:9" x14ac:dyDescent="0.25">
      <c r="A10" t="s">
        <v>52</v>
      </c>
      <c r="B10" s="23">
        <f>'2'!B13/'2'!B5</f>
        <v>0.13349955807274982</v>
      </c>
      <c r="C10" s="23">
        <f>'2'!C13/'2'!C5</f>
        <v>0.13105775621164317</v>
      </c>
      <c r="D10" s="23">
        <f>'2'!D13/'2'!D5</f>
        <v>0.13075635346004877</v>
      </c>
      <c r="E10" s="23">
        <f>'2'!E13/'2'!E5</f>
        <v>0.11466163162629188</v>
      </c>
      <c r="F10" s="23">
        <f>'2'!F13/'2'!F5</f>
        <v>7.1070324249735931E-2</v>
      </c>
      <c r="G10" s="23">
        <f>'2'!G13/'2'!G5</f>
        <v>7.1426717986274327E-2</v>
      </c>
      <c r="H10" s="23"/>
      <c r="I10" s="23"/>
    </row>
    <row r="11" spans="1:9" x14ac:dyDescent="0.25">
      <c r="A11" t="s">
        <v>57</v>
      </c>
      <c r="B11" s="23">
        <f>'2'!B26/('1'!B40)</f>
        <v>0.1580580296281946</v>
      </c>
      <c r="C11" s="23">
        <f>'2'!C26/('1'!C40)</f>
        <v>0.13939602458229705</v>
      </c>
      <c r="D11" s="23">
        <f>'2'!D26/('1'!D40)</f>
        <v>0.12465503869230575</v>
      </c>
      <c r="E11" s="23">
        <f>'2'!E26/('1'!E40)</f>
        <v>0.15643527256523501</v>
      </c>
      <c r="F11" s="23">
        <f>'2'!F26/('1'!F40)</f>
        <v>5.6327465535112822E-2</v>
      </c>
      <c r="G11" s="23">
        <f>'2'!G26/('1'!G40)</f>
        <v>6.1720408397636616E-2</v>
      </c>
      <c r="H11" s="23"/>
      <c r="I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2020-04-12T16:19:03Z</dcterms:modified>
</cp:coreProperties>
</file>