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350" activeTab="2"/>
  </bookViews>
  <sheets>
    <sheet name="1" sheetId="1" r:id="rId1"/>
    <sheet name="2" sheetId="2" r:id="rId2"/>
    <sheet name="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C31" i="3"/>
  <c r="B31" i="3"/>
  <c r="B30" i="3"/>
  <c r="C28" i="2"/>
  <c r="B28" i="2"/>
  <c r="B27" i="2"/>
  <c r="C36" i="1"/>
  <c r="C22" i="3"/>
  <c r="B22" i="3"/>
  <c r="C17" i="3"/>
  <c r="B17" i="3"/>
  <c r="C12" i="3"/>
  <c r="B12" i="3"/>
  <c r="F21" i="2"/>
  <c r="E21" i="2"/>
  <c r="D21" i="2"/>
  <c r="C21" i="2"/>
  <c r="B21" i="2"/>
  <c r="E15" i="2"/>
  <c r="E18" i="2" s="1"/>
  <c r="E20" i="2" s="1"/>
  <c r="E24" i="2" s="1"/>
  <c r="E27" i="2" s="1"/>
  <c r="F10" i="2"/>
  <c r="F15" i="2" s="1"/>
  <c r="F18" i="2" s="1"/>
  <c r="F20" i="2" s="1"/>
  <c r="F24" i="2" s="1"/>
  <c r="F27" i="2" s="1"/>
  <c r="E10" i="2"/>
  <c r="D10" i="2"/>
  <c r="D15" i="2" s="1"/>
  <c r="D18" i="2" s="1"/>
  <c r="D20" i="2" s="1"/>
  <c r="D24" i="2" s="1"/>
  <c r="D27" i="2" s="1"/>
  <c r="C10" i="2"/>
  <c r="C15" i="2" s="1"/>
  <c r="C18" i="2" s="1"/>
  <c r="C20" i="2" s="1"/>
  <c r="B10" i="2"/>
  <c r="B15" i="2" s="1"/>
  <c r="B18" i="2" s="1"/>
  <c r="B20" i="2" s="1"/>
  <c r="F46" i="1"/>
  <c r="E46" i="1"/>
  <c r="D46" i="1"/>
  <c r="C46" i="1"/>
  <c r="B46" i="1"/>
  <c r="F45" i="1"/>
  <c r="F41" i="1"/>
  <c r="E41" i="1"/>
  <c r="E45" i="1" s="1"/>
  <c r="D41" i="1"/>
  <c r="C41" i="1"/>
  <c r="C45" i="1" s="1"/>
  <c r="B41" i="1"/>
  <c r="B45" i="1" s="1"/>
  <c r="F35" i="1"/>
  <c r="E35" i="1"/>
  <c r="D35" i="1"/>
  <c r="C35" i="1"/>
  <c r="B35" i="1"/>
  <c r="F28" i="1"/>
  <c r="E28" i="1"/>
  <c r="E36" i="1" s="1"/>
  <c r="D28" i="1"/>
  <c r="D36" i="1" s="1"/>
  <c r="C28" i="1"/>
  <c r="B28" i="1"/>
  <c r="F19" i="1"/>
  <c r="E19" i="1"/>
  <c r="E20" i="1" s="1"/>
  <c r="D19" i="1"/>
  <c r="C19" i="1"/>
  <c r="B19" i="1"/>
  <c r="F11" i="1"/>
  <c r="E11" i="1"/>
  <c r="D11" i="1"/>
  <c r="D20" i="1" s="1"/>
  <c r="C11" i="1"/>
  <c r="B11" i="1"/>
  <c r="B24" i="3" l="1"/>
  <c r="B27" i="3" s="1"/>
  <c r="C24" i="3"/>
  <c r="C27" i="3" s="1"/>
  <c r="C24" i="2"/>
  <c r="C27" i="2" s="1"/>
  <c r="B24" i="2"/>
  <c r="C43" i="1"/>
  <c r="B36" i="1"/>
  <c r="B43" i="1" s="1"/>
  <c r="C20" i="1"/>
  <c r="B20" i="1"/>
  <c r="F36" i="1"/>
  <c r="D43" i="1"/>
  <c r="F20" i="1"/>
  <c r="F43" i="1"/>
  <c r="E43" i="1"/>
  <c r="D45" i="1"/>
</calcChain>
</file>

<file path=xl/comments1.xml><?xml version="1.0" encoding="utf-8"?>
<comments xmlns="http://schemas.openxmlformats.org/spreadsheetml/2006/main">
  <authors>
    <author>Sunny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Sunny:</t>
        </r>
        <r>
          <rPr>
            <sz val="9"/>
            <color indexed="81"/>
            <rFont val="Tahoma"/>
            <family val="2"/>
          </rPr>
          <t xml:space="preserve">
problem here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Sunny:</t>
        </r>
        <r>
          <rPr>
            <sz val="9"/>
            <color indexed="81"/>
            <rFont val="Tahoma"/>
            <family val="2"/>
          </rPr>
          <t xml:space="preserve">
problem here</t>
        </r>
      </text>
    </comment>
  </commentList>
</comments>
</file>

<file path=xl/sharedStrings.xml><?xml version="1.0" encoding="utf-8"?>
<sst xmlns="http://schemas.openxmlformats.org/spreadsheetml/2006/main" count="72" uniqueCount="68">
  <si>
    <t>Tallu Spinning Mills Limited</t>
  </si>
  <si>
    <t>Balance Sheet</t>
  </si>
  <si>
    <t>As at quarter end</t>
  </si>
  <si>
    <t>ASSETS</t>
  </si>
  <si>
    <t>NON CURRENT ASSETS</t>
  </si>
  <si>
    <t>CURRENT ASSETS</t>
  </si>
  <si>
    <t>Inventories</t>
  </si>
  <si>
    <t>Account receivables</t>
  </si>
  <si>
    <t>Advances,deposit and repayments</t>
  </si>
  <si>
    <t>Tax deducted at source</t>
  </si>
  <si>
    <t>Cash &amp; Cash equivalents</t>
  </si>
  <si>
    <t>Liabilities and Capital</t>
  </si>
  <si>
    <t>Liabilities</t>
  </si>
  <si>
    <t>Non Current Liabilities</t>
  </si>
  <si>
    <t>Deferred tax liability</t>
  </si>
  <si>
    <t>Other non-current liabilities (secured)</t>
  </si>
  <si>
    <t>Current Liabilities</t>
  </si>
  <si>
    <t>Short term loan (secured)</t>
  </si>
  <si>
    <t>Creditors for goods  &amp; expenses</t>
  </si>
  <si>
    <t>Creditors for other finance</t>
  </si>
  <si>
    <t xml:space="preserve">Income Tax Payable </t>
  </si>
  <si>
    <t>Shareholders’ Equity</t>
  </si>
  <si>
    <t>Share capital</t>
  </si>
  <si>
    <t>Revaluation Surplus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</si>
  <si>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</si>
  <si>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</si>
  <si>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</si>
  <si>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</si>
  <si>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</si>
  <si>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</si>
  <si>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Incomes/Expenses</t>
  </si>
  <si>
    <t>Administrative expenses</t>
  </si>
  <si>
    <t>Selling Expenses</t>
  </si>
  <si>
    <t>Financial Expenses</t>
  </si>
  <si>
    <t>Operating Profit</t>
  </si>
  <si>
    <t>Non-Operating Income/(Expenses)</t>
  </si>
  <si>
    <t>Other Income</t>
  </si>
  <si>
    <t>Profit Before contribution to WPPF</t>
  </si>
  <si>
    <t>Contribution to WPPF &amp; WF</t>
  </si>
  <si>
    <t>Profit Before Taxation</t>
  </si>
  <si>
    <t>Provision for Taxation</t>
  </si>
  <si>
    <t>Current tax</t>
  </si>
  <si>
    <t>Deferred tax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</si>
  <si>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</si>
  <si>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</si>
  <si>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</si>
  <si>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</si>
  <si>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</si>
  <si>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Payment for cost &amp; expenses</t>
  </si>
  <si>
    <t>Payment for financial expenses</t>
  </si>
  <si>
    <t>Income tax Paid</t>
  </si>
  <si>
    <t>Net Cash Flows - Investment Activities</t>
  </si>
  <si>
    <t>Acquisition of property, plant &amp; equipment</t>
  </si>
  <si>
    <t xml:space="preserve">Investment </t>
  </si>
  <si>
    <t>Net Cash Flows - Financing Activities</t>
  </si>
  <si>
    <t>Long term loan increased/decreased</t>
  </si>
  <si>
    <t>Short term loan incerased/decreased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</si>
  <si>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</si>
  <si>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</si>
  <si>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</si>
  <si>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</si>
  <si>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</si>
  <si>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</si>
  <si>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Property ,Plant &amp; Equipment</t>
  </si>
  <si>
    <t>Investment in  Central Depoaitory Bangaldesh Limited</t>
  </si>
  <si>
    <t>Term Loan (Secured)</t>
  </si>
  <si>
    <t>Accumalated Deficit</t>
  </si>
  <si>
    <t>Collection from Turnover and 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</si>
</sst>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;[Red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2" fillId="0" borderId="0" xfId="0" applyFont="1"/>
    <xf numFmtId="164" fontId="2" fillId="0" borderId="2" xfId="1" applyNumberFormat="1" applyFont="1" applyBorder="1"/>
    <xf numFmtId="164" fontId="2" fillId="0" borderId="0" xfId="1" applyNumberFormat="1" applyFont="1"/>
    <xf numFmtId="164" fontId="2" fillId="0" borderId="3" xfId="1" applyNumberFormat="1" applyFont="1" applyBorder="1"/>
    <xf numFmtId="164" fontId="2" fillId="0" borderId="4" xfId="1" applyNumberFormat="1" applyFont="1" applyBorder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164" fontId="1" fillId="0" borderId="0" xfId="1" applyNumberFormat="1" applyFont="1"/>
    <xf numFmtId="0" fontId="2" fillId="0" borderId="1" xfId="0" applyFont="1" applyBorder="1"/>
    <xf numFmtId="43" fontId="2" fillId="0" borderId="5" xfId="0" applyNumberFormat="1" applyFont="1" applyBorder="1"/>
    <xf numFmtId="164" fontId="0" fillId="0" borderId="0" xfId="0" applyNumberFormat="1"/>
    <xf numFmtId="164" fontId="2" fillId="0" borderId="0" xfId="1" applyNumberFormat="1" applyFont="1" applyBorder="1"/>
    <xf numFmtId="0" fontId="0" fillId="0" borderId="0" xfId="0" applyFont="1" applyAlignment="1">
      <alignment horizontal="left" indent="1"/>
    </xf>
    <xf numFmtId="0" fontId="2" fillId="0" borderId="2" xfId="0" applyFont="1" applyBorder="1"/>
    <xf numFmtId="43" fontId="0" fillId="0" borderId="0" xfId="1" applyNumberFormat="1" applyFont="1"/>
    <xf numFmtId="43" fontId="2" fillId="0" borderId="5" xfId="1" applyNumberFormat="1" applyFont="1" applyBorder="1"/>
    <xf numFmtId="0" fontId="0" fillId="0" borderId="0" xfId="0" applyAlignment="1">
      <alignment horizontal="center" vertical="center"/>
    </xf>
    <xf numFmtId="2" fontId="2" fillId="0" borderId="5" xfId="0" applyNumberFormat="1" applyFont="1" applyBorder="1"/>
    <xf numFmtId="165" fontId="2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164" fontId="2" fillId="0" borderId="0" xfId="1" applyNumberFormat="1" applyFont="1" applyFill="1"/>
    <xf numFmtId="164" fontId="2" fillId="0" borderId="2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Financial%20Statements\Checked%20&amp;%20Final\FS%20Template\Formate_3\Textile\Quarterly\q_Tallu%20Sp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 Statement"/>
      <sheetName val="CashFlow  Statement"/>
      <sheetName val="Ratios"/>
    </sheetNames>
    <sheetDataSet>
      <sheetData sheetId="0">
        <row r="38">
          <cell r="C38">
            <v>893353750</v>
          </cell>
          <cell r="D38">
            <v>893353472</v>
          </cell>
          <cell r="E38">
            <v>893353750</v>
          </cell>
          <cell r="F38">
            <v>893353750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pane xSplit="1" ySplit="6" topLeftCell="B28" activePane="bottomRight" state="frozen"/>
      <selection pane="topRight" activeCell="B1" sqref="B1"/>
      <selection pane="bottomLeft" activeCell="A7" sqref="A7"/>
      <selection pane="bottomRight" activeCell="K35" sqref="K35"/>
    </sheetView>
  </sheetViews>
  <sheetFormatPr defaultRowHeight="15" x14ac:dyDescent="0.25"/>
  <cols>
    <col min="1" max="1" width="35.5703125" bestFit="1" customWidth="1"/>
    <col min="2" max="3" width="14.28515625" bestFit="1" customWidth="1"/>
    <col min="4" max="4" width="9.7109375" bestFit="1" customWidth="1"/>
    <col min="5" max="6" width="14.28515625" bestFit="1" customWidth="1"/>
  </cols>
  <sheetData>
    <row r="1" spans="1:6" ht="15.75" x14ac:dyDescent="0.25">
      <c r="A1" s="1" t="s">
        <v>0</v>
      </c>
    </row>
    <row r="2" spans="1:6" x14ac:dyDescent="0.25">
      <c r="A2" s="2" t="s">
        <v>1</v>
      </c>
    </row>
    <row r="3" spans="1:6" x14ac:dyDescent="0.25">
      <c r="A3" t="s">
        <v>2</v>
      </c>
    </row>
    <row r="4" spans="1:6" ht="15.75" x14ac:dyDescent="0.25">
      <c r="A4" s="1"/>
      <c r="B4" s="3"/>
      <c r="C4" s="3"/>
      <c r="D4" s="3"/>
      <c r="E4" s="3"/>
      <c r="F4" s="3"/>
    </row>
    <row r="5" spans="1:6" x14ac:dyDescent="0.25">
      <c r="B5" s="4"/>
      <c r="C5" s="4"/>
      <c r="D5" s="4"/>
      <c r="E5" s="4"/>
      <c r="F5" s="4"/>
    </row>
    <row r="6" spans="1:6" x14ac:dyDescent="0.25">
      <c r="B6" s="28">
        <v>2017</v>
      </c>
      <c r="C6" s="28">
        <v>2018</v>
      </c>
      <c r="D6" s="5"/>
      <c r="E6" s="5"/>
      <c r="F6" s="5"/>
    </row>
    <row r="7" spans="1:6" x14ac:dyDescent="0.25">
      <c r="A7" s="6" t="s">
        <v>3</v>
      </c>
      <c r="B7" s="7"/>
      <c r="C7" s="7"/>
      <c r="D7" s="7"/>
      <c r="E7" s="7"/>
      <c r="F7" s="7"/>
    </row>
    <row r="8" spans="1:6" x14ac:dyDescent="0.25">
      <c r="A8" s="8" t="s">
        <v>4</v>
      </c>
      <c r="B8" s="7"/>
      <c r="C8" s="7"/>
      <c r="D8" s="7"/>
      <c r="E8" s="7"/>
      <c r="F8" s="7"/>
    </row>
    <row r="9" spans="1:6" x14ac:dyDescent="0.25">
      <c r="A9" t="s">
        <v>63</v>
      </c>
      <c r="B9" s="7">
        <v>1288916522</v>
      </c>
      <c r="C9" s="7">
        <v>1246434415</v>
      </c>
      <c r="D9" s="7"/>
      <c r="E9" s="7"/>
      <c r="F9" s="7"/>
    </row>
    <row r="10" spans="1:6" ht="30" x14ac:dyDescent="0.25">
      <c r="A10" s="29" t="s">
        <v>64</v>
      </c>
      <c r="B10" s="7">
        <v>1000000</v>
      </c>
      <c r="C10" s="7">
        <v>1000000</v>
      </c>
      <c r="D10" s="7"/>
      <c r="E10" s="7"/>
      <c r="F10" s="7"/>
    </row>
    <row r="11" spans="1:6" x14ac:dyDescent="0.25">
      <c r="A11" s="9"/>
      <c r="B11" s="10">
        <f>SUM(B9:B10)</f>
        <v>1289916522</v>
      </c>
      <c r="C11" s="10">
        <f t="shared" ref="C11:F11" si="0">SUM(C9:C10)</f>
        <v>1247434415</v>
      </c>
      <c r="D11" s="10">
        <f t="shared" si="0"/>
        <v>0</v>
      </c>
      <c r="E11" s="10">
        <f t="shared" si="0"/>
        <v>0</v>
      </c>
      <c r="F11" s="10">
        <f t="shared" si="0"/>
        <v>0</v>
      </c>
    </row>
    <row r="12" spans="1:6" x14ac:dyDescent="0.25">
      <c r="A12" s="9"/>
      <c r="B12" s="11"/>
      <c r="C12" s="11"/>
      <c r="D12" s="11"/>
      <c r="E12" s="11"/>
      <c r="F12" s="11"/>
    </row>
    <row r="13" spans="1:6" x14ac:dyDescent="0.25">
      <c r="A13" s="8" t="s">
        <v>5</v>
      </c>
      <c r="B13" s="7"/>
      <c r="C13" s="7"/>
      <c r="D13" s="7"/>
      <c r="E13" s="7"/>
      <c r="F13" s="7"/>
    </row>
    <row r="14" spans="1:6" x14ac:dyDescent="0.25">
      <c r="A14" t="s">
        <v>6</v>
      </c>
      <c r="B14" s="7">
        <v>636000812</v>
      </c>
      <c r="C14" s="7">
        <v>662718684</v>
      </c>
      <c r="D14" s="7"/>
      <c r="E14" s="7"/>
      <c r="F14" s="7"/>
    </row>
    <row r="15" spans="1:6" x14ac:dyDescent="0.25">
      <c r="A15" t="s">
        <v>7</v>
      </c>
      <c r="B15" s="7">
        <v>668949709</v>
      </c>
      <c r="C15" s="7">
        <v>692497327</v>
      </c>
      <c r="D15" s="7"/>
      <c r="E15" s="7"/>
      <c r="F15" s="7"/>
    </row>
    <row r="16" spans="1:6" x14ac:dyDescent="0.25">
      <c r="A16" t="s">
        <v>8</v>
      </c>
      <c r="B16" s="7">
        <v>86515521</v>
      </c>
      <c r="C16" s="7">
        <v>96402472</v>
      </c>
      <c r="D16" s="7"/>
      <c r="E16" s="7"/>
      <c r="F16" s="7"/>
    </row>
    <row r="17" spans="1:6" x14ac:dyDescent="0.25">
      <c r="A17" t="s">
        <v>9</v>
      </c>
      <c r="B17" s="7">
        <v>15802051</v>
      </c>
      <c r="C17" s="7">
        <v>16052051</v>
      </c>
      <c r="D17" s="7"/>
      <c r="E17" s="7"/>
      <c r="F17" s="7"/>
    </row>
    <row r="18" spans="1:6" x14ac:dyDescent="0.25">
      <c r="A18" t="s">
        <v>10</v>
      </c>
      <c r="B18" s="7">
        <v>3838488</v>
      </c>
      <c r="C18" s="7">
        <v>527212</v>
      </c>
      <c r="D18" s="7"/>
      <c r="E18" s="7"/>
      <c r="F18" s="7"/>
    </row>
    <row r="19" spans="1:6" x14ac:dyDescent="0.25">
      <c r="A19" s="9"/>
      <c r="B19" s="12">
        <f t="shared" ref="B19:F19" si="1">SUM(B14:B18)</f>
        <v>1411106581</v>
      </c>
      <c r="C19" s="12">
        <f t="shared" si="1"/>
        <v>1468197746</v>
      </c>
      <c r="D19" s="12">
        <f t="shared" si="1"/>
        <v>0</v>
      </c>
      <c r="E19" s="12">
        <f t="shared" si="1"/>
        <v>0</v>
      </c>
      <c r="F19" s="12">
        <f t="shared" si="1"/>
        <v>0</v>
      </c>
    </row>
    <row r="20" spans="1:6" ht="15.75" thickBot="1" x14ac:dyDescent="0.3">
      <c r="A20" s="9"/>
      <c r="B20" s="13">
        <f t="shared" ref="B20:F20" si="2">B11+B19</f>
        <v>2701023103</v>
      </c>
      <c r="C20" s="13">
        <f t="shared" si="2"/>
        <v>2715632161</v>
      </c>
      <c r="D20" s="13">
        <f t="shared" si="2"/>
        <v>0</v>
      </c>
      <c r="E20" s="13">
        <f t="shared" si="2"/>
        <v>0</v>
      </c>
      <c r="F20" s="13">
        <f t="shared" si="2"/>
        <v>0</v>
      </c>
    </row>
    <row r="21" spans="1:6" x14ac:dyDescent="0.25">
      <c r="A21" s="9"/>
      <c r="B21" s="11"/>
      <c r="C21" s="11"/>
      <c r="D21" s="11"/>
      <c r="E21" s="11"/>
      <c r="F21" s="11"/>
    </row>
    <row r="22" spans="1:6" ht="15.75" x14ac:dyDescent="0.25">
      <c r="A22" s="14" t="s">
        <v>11</v>
      </c>
      <c r="B22" s="7"/>
      <c r="C22" s="7"/>
      <c r="D22" s="7"/>
      <c r="E22" s="7"/>
      <c r="F22" s="7"/>
    </row>
    <row r="23" spans="1:6" ht="15.75" x14ac:dyDescent="0.25">
      <c r="A23" s="15" t="s">
        <v>12</v>
      </c>
      <c r="B23" s="7"/>
      <c r="C23" s="7"/>
      <c r="D23" s="7"/>
      <c r="E23" s="7"/>
      <c r="F23" s="7"/>
    </row>
    <row r="24" spans="1:6" x14ac:dyDescent="0.25">
      <c r="A24" s="8" t="s">
        <v>13</v>
      </c>
      <c r="B24" s="7"/>
      <c r="C24" s="7"/>
      <c r="D24" s="7"/>
      <c r="E24" s="7"/>
      <c r="F24" s="7"/>
    </row>
    <row r="25" spans="1:6" x14ac:dyDescent="0.25">
      <c r="A25" t="s">
        <v>14</v>
      </c>
      <c r="B25" s="7">
        <v>55624466</v>
      </c>
      <c r="C25" s="7">
        <v>57225959</v>
      </c>
      <c r="D25" s="7"/>
      <c r="E25" s="7"/>
      <c r="F25" s="7"/>
    </row>
    <row r="26" spans="1:6" x14ac:dyDescent="0.25">
      <c r="A26" s="16" t="s">
        <v>15</v>
      </c>
      <c r="B26" s="17">
        <v>299950589</v>
      </c>
      <c r="C26" s="17">
        <v>322275804</v>
      </c>
      <c r="D26" s="17"/>
      <c r="E26" s="17"/>
      <c r="F26" s="17"/>
    </row>
    <row r="27" spans="1:6" x14ac:dyDescent="0.25">
      <c r="A27" s="16" t="s">
        <v>65</v>
      </c>
      <c r="B27" s="7">
        <v>638678026</v>
      </c>
      <c r="C27" s="7">
        <v>709785293</v>
      </c>
      <c r="D27" s="7"/>
      <c r="E27" s="7"/>
      <c r="F27" s="7"/>
    </row>
    <row r="28" spans="1:6" x14ac:dyDescent="0.25">
      <c r="A28" s="9"/>
      <c r="B28" s="10">
        <f t="shared" ref="B28:F28" si="3">SUM(B25:B27)</f>
        <v>994253081</v>
      </c>
      <c r="C28" s="10">
        <f t="shared" si="3"/>
        <v>1089287056</v>
      </c>
      <c r="D28" s="10">
        <f t="shared" si="3"/>
        <v>0</v>
      </c>
      <c r="E28" s="10">
        <f t="shared" si="3"/>
        <v>0</v>
      </c>
      <c r="F28" s="10">
        <f t="shared" si="3"/>
        <v>0</v>
      </c>
    </row>
    <row r="29" spans="1:6" x14ac:dyDescent="0.25">
      <c r="A29" s="9"/>
      <c r="B29" s="11"/>
      <c r="C29" s="11"/>
      <c r="D29" s="11"/>
      <c r="E29" s="11"/>
      <c r="F29" s="11"/>
    </row>
    <row r="30" spans="1:6" x14ac:dyDescent="0.25">
      <c r="A30" s="8" t="s">
        <v>16</v>
      </c>
      <c r="B30" s="7"/>
      <c r="C30" s="7"/>
      <c r="D30" s="7"/>
      <c r="E30" s="7"/>
      <c r="F30" s="7"/>
    </row>
    <row r="31" spans="1:6" x14ac:dyDescent="0.25">
      <c r="A31" t="s">
        <v>17</v>
      </c>
      <c r="B31" s="7">
        <v>454432466</v>
      </c>
      <c r="C31" s="7">
        <v>464664976</v>
      </c>
      <c r="D31" s="7"/>
      <c r="E31" s="7"/>
      <c r="F31" s="7"/>
    </row>
    <row r="32" spans="1:6" x14ac:dyDescent="0.25">
      <c r="A32" t="s">
        <v>18</v>
      </c>
      <c r="B32" s="7">
        <v>14870067</v>
      </c>
      <c r="C32" s="7">
        <v>20464302</v>
      </c>
      <c r="D32" s="7"/>
      <c r="E32" s="7"/>
      <c r="F32" s="7"/>
    </row>
    <row r="33" spans="1:8" x14ac:dyDescent="0.25">
      <c r="A33" t="s">
        <v>19</v>
      </c>
      <c r="B33" s="7">
        <v>5526424</v>
      </c>
      <c r="C33" s="7">
        <v>5526424</v>
      </c>
      <c r="D33" s="7"/>
      <c r="E33" s="7"/>
      <c r="F33" s="7"/>
    </row>
    <row r="34" spans="1:8" x14ac:dyDescent="0.25">
      <c r="A34" t="s">
        <v>20</v>
      </c>
      <c r="B34" s="7">
        <v>61909249</v>
      </c>
      <c r="C34" s="7">
        <v>66285266</v>
      </c>
      <c r="D34" s="7"/>
      <c r="E34" s="7"/>
      <c r="F34" s="7"/>
    </row>
    <row r="35" spans="1:8" x14ac:dyDescent="0.25">
      <c r="A35" s="9"/>
      <c r="B35" s="12">
        <f>SUM(B31:B34)</f>
        <v>536738206</v>
      </c>
      <c r="C35" s="12">
        <f>SUM(C31:C34)</f>
        <v>556940968</v>
      </c>
      <c r="D35" s="12">
        <f>SUM(D31:D34)</f>
        <v>0</v>
      </c>
      <c r="E35" s="12">
        <f>SUM(E31:E34)</f>
        <v>0</v>
      </c>
      <c r="F35" s="12">
        <f>SUM(F31:F34)</f>
        <v>0</v>
      </c>
    </row>
    <row r="36" spans="1:8" x14ac:dyDescent="0.25">
      <c r="A36" s="9"/>
      <c r="B36" s="10">
        <f>B28+B35</f>
        <v>1530991287</v>
      </c>
      <c r="C36" s="10">
        <f>C28+C35</f>
        <v>1646228024</v>
      </c>
      <c r="D36" s="10">
        <f>D28+D35</f>
        <v>0</v>
      </c>
      <c r="E36" s="10">
        <f>E28+E35</f>
        <v>0</v>
      </c>
      <c r="F36" s="10">
        <f>F28+F35</f>
        <v>0</v>
      </c>
    </row>
    <row r="37" spans="1:8" x14ac:dyDescent="0.25">
      <c r="A37" s="8" t="s">
        <v>21</v>
      </c>
      <c r="B37" s="7"/>
      <c r="C37" s="7"/>
      <c r="D37" s="7"/>
      <c r="E37" s="7"/>
      <c r="F37" s="7"/>
      <c r="H37" s="7"/>
    </row>
    <row r="38" spans="1:8" x14ac:dyDescent="0.25">
      <c r="A38" t="s">
        <v>22</v>
      </c>
      <c r="B38" s="7">
        <v>893353750</v>
      </c>
      <c r="C38" s="7">
        <v>893353750</v>
      </c>
      <c r="D38" s="7"/>
      <c r="E38" s="7"/>
      <c r="F38" s="7"/>
      <c r="H38" s="7"/>
    </row>
    <row r="39" spans="1:8" x14ac:dyDescent="0.25">
      <c r="A39" t="s">
        <v>66</v>
      </c>
      <c r="B39" s="7">
        <v>-74247463</v>
      </c>
      <c r="C39" s="7">
        <v>-174875142</v>
      </c>
      <c r="D39" s="7"/>
      <c r="E39" s="7"/>
      <c r="F39" s="7"/>
      <c r="H39" s="7"/>
    </row>
    <row r="40" spans="1:8" x14ac:dyDescent="0.25">
      <c r="A40" t="s">
        <v>23</v>
      </c>
      <c r="B40" s="7">
        <v>350925529</v>
      </c>
      <c r="C40" s="7">
        <v>350925529</v>
      </c>
      <c r="D40" s="7"/>
      <c r="E40" s="7"/>
      <c r="F40" s="7"/>
    </row>
    <row r="41" spans="1:8" x14ac:dyDescent="0.25">
      <c r="A41" s="9"/>
      <c r="B41" s="10">
        <f>SUM(B38:B40)</f>
        <v>1170031816</v>
      </c>
      <c r="C41" s="10">
        <f>SUM(C38:C40)</f>
        <v>1069404137</v>
      </c>
      <c r="D41" s="10">
        <f>SUM(D38:D40)</f>
        <v>0</v>
      </c>
      <c r="E41" s="10">
        <f>SUM(E38:E40)</f>
        <v>0</v>
      </c>
      <c r="F41" s="10">
        <f>SUM(F38:F40)</f>
        <v>0</v>
      </c>
    </row>
    <row r="42" spans="1:8" x14ac:dyDescent="0.25">
      <c r="A42" s="9"/>
      <c r="B42" s="11"/>
      <c r="C42" s="11"/>
      <c r="D42" s="11"/>
      <c r="E42" s="11"/>
      <c r="F42" s="11"/>
    </row>
    <row r="43" spans="1:8" ht="15.75" thickBot="1" x14ac:dyDescent="0.3">
      <c r="A43" s="9"/>
      <c r="B43" s="13">
        <f>B41+B36</f>
        <v>2701023103</v>
      </c>
      <c r="C43" s="13">
        <f>C41+C36</f>
        <v>2715632161</v>
      </c>
      <c r="D43" s="13">
        <f>D41+D36</f>
        <v>0</v>
      </c>
      <c r="E43" s="13">
        <f>E41+E36</f>
        <v>0</v>
      </c>
      <c r="F43" s="13">
        <f>F41+F36</f>
        <v>0</v>
      </c>
    </row>
    <row r="44" spans="1:8" x14ac:dyDescent="0.25">
      <c r="B44" s="7"/>
      <c r="C44" s="7"/>
      <c r="D44" s="7"/>
      <c r="E44" s="7"/>
      <c r="F44" s="7"/>
    </row>
    <row r="45" spans="1:8" x14ac:dyDescent="0.25">
      <c r="A45" s="18" t="s">
        <v>24</v>
      </c>
      <c r="B45" s="19">
        <f>B41/(B38/10)</f>
        <v>13.097071747893821</v>
      </c>
      <c r="C45" s="19">
        <f>C41/(C38/10)</f>
        <v>11.970668248720061</v>
      </c>
      <c r="D45" s="19" t="e">
        <f>D41/(D38/10)</f>
        <v>#DIV/0!</v>
      </c>
      <c r="E45" s="19" t="e">
        <f>E41/(E38/10)</f>
        <v>#DIV/0!</v>
      </c>
      <c r="F45" s="19" t="e">
        <f>F41/(F38/10)</f>
        <v>#DIV/0!</v>
      </c>
    </row>
    <row r="46" spans="1:8" x14ac:dyDescent="0.25">
      <c r="A46" s="18" t="s">
        <v>25</v>
      </c>
      <c r="B46" s="20">
        <f>B38/10</f>
        <v>89335375</v>
      </c>
      <c r="C46" s="20">
        <f t="shared" ref="C46:F46" si="4">C38/10</f>
        <v>89335375</v>
      </c>
      <c r="D46" s="20">
        <f t="shared" si="4"/>
        <v>0</v>
      </c>
      <c r="E46" s="20">
        <f t="shared" si="4"/>
        <v>0</v>
      </c>
      <c r="F46" s="20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7" sqref="B27:C27"/>
    </sheetView>
  </sheetViews>
  <sheetFormatPr defaultRowHeight="15" x14ac:dyDescent="0.25"/>
  <cols>
    <col min="1" max="1" width="34.85546875" bestFit="1" customWidth="1"/>
    <col min="2" max="3" width="13.42578125" bestFit="1" customWidth="1"/>
    <col min="4" max="4" width="9.7109375" bestFit="1" customWidth="1"/>
    <col min="5" max="6" width="12.5703125" bestFit="1" customWidth="1"/>
  </cols>
  <sheetData>
    <row r="1" spans="1:6" ht="15.75" x14ac:dyDescent="0.25">
      <c r="A1" s="1" t="s">
        <v>0</v>
      </c>
    </row>
    <row r="2" spans="1:6" x14ac:dyDescent="0.25">
      <c r="A2" s="2" t="s">
        <v>26</v>
      </c>
    </row>
    <row r="3" spans="1:6" x14ac:dyDescent="0.25">
      <c r="A3" t="s">
        <v>2</v>
      </c>
    </row>
    <row r="4" spans="1:6" ht="15.75" x14ac:dyDescent="0.25">
      <c r="A4" s="1"/>
      <c r="B4" s="3"/>
      <c r="C4" s="3"/>
      <c r="D4" s="3"/>
      <c r="E4" s="3"/>
      <c r="F4" s="3"/>
    </row>
    <row r="5" spans="1:6" x14ac:dyDescent="0.25">
      <c r="B5" s="4"/>
      <c r="C5" s="4"/>
      <c r="D5" s="4"/>
      <c r="E5" s="4"/>
      <c r="F5" s="4"/>
    </row>
    <row r="6" spans="1:6" x14ac:dyDescent="0.25">
      <c r="B6" s="28">
        <v>2017</v>
      </c>
      <c r="C6" s="28">
        <v>2018</v>
      </c>
      <c r="D6" s="5"/>
      <c r="E6" s="5"/>
      <c r="F6" s="5"/>
    </row>
    <row r="7" spans="1:6" x14ac:dyDescent="0.25">
      <c r="B7" s="5"/>
      <c r="C7" s="5"/>
      <c r="D7" s="5"/>
      <c r="E7" s="5"/>
      <c r="F7" s="5"/>
    </row>
    <row r="8" spans="1:6" x14ac:dyDescent="0.25">
      <c r="A8" s="18" t="s">
        <v>27</v>
      </c>
      <c r="B8" s="17">
        <v>947999288</v>
      </c>
      <c r="C8" s="17">
        <v>867656913</v>
      </c>
      <c r="D8" s="17"/>
      <c r="E8" s="17"/>
      <c r="F8" s="17"/>
    </row>
    <row r="9" spans="1:6" x14ac:dyDescent="0.25">
      <c r="A9" t="s">
        <v>28</v>
      </c>
      <c r="B9" s="17">
        <v>852656372</v>
      </c>
      <c r="C9" s="17">
        <v>770177023</v>
      </c>
      <c r="D9" s="17"/>
      <c r="E9" s="17"/>
      <c r="F9" s="17"/>
    </row>
    <row r="10" spans="1:6" x14ac:dyDescent="0.25">
      <c r="A10" s="18" t="s">
        <v>29</v>
      </c>
      <c r="B10" s="12">
        <f>B8-B9</f>
        <v>95342916</v>
      </c>
      <c r="C10" s="12">
        <f t="shared" ref="C10:F10" si="0">C8-C9</f>
        <v>97479890</v>
      </c>
      <c r="D10" s="12">
        <f t="shared" si="0"/>
        <v>0</v>
      </c>
      <c r="E10" s="12">
        <f t="shared" si="0"/>
        <v>0</v>
      </c>
      <c r="F10" s="12">
        <f t="shared" si="0"/>
        <v>0</v>
      </c>
    </row>
    <row r="11" spans="1:6" x14ac:dyDescent="0.25">
      <c r="A11" s="18" t="s">
        <v>30</v>
      </c>
      <c r="B11" s="21"/>
      <c r="C11" s="21"/>
      <c r="D11" s="21"/>
      <c r="E11" s="21"/>
      <c r="F11" s="21"/>
    </row>
    <row r="12" spans="1:6" x14ac:dyDescent="0.25">
      <c r="A12" s="22" t="s">
        <v>31</v>
      </c>
      <c r="B12" s="17">
        <v>16747552</v>
      </c>
      <c r="C12" s="17">
        <v>15240681</v>
      </c>
      <c r="D12" s="17"/>
      <c r="E12" s="17"/>
      <c r="F12" s="17"/>
    </row>
    <row r="13" spans="1:6" x14ac:dyDescent="0.25">
      <c r="A13" s="22" t="s">
        <v>32</v>
      </c>
      <c r="B13" s="17">
        <v>3321582</v>
      </c>
      <c r="C13" s="17">
        <v>4171476</v>
      </c>
      <c r="D13" s="17"/>
      <c r="E13" s="17"/>
      <c r="F13" s="17"/>
    </row>
    <row r="14" spans="1:6" x14ac:dyDescent="0.25">
      <c r="A14" s="22" t="s">
        <v>33</v>
      </c>
      <c r="B14" s="17">
        <v>171863326</v>
      </c>
      <c r="C14" s="17">
        <v>175696518</v>
      </c>
      <c r="D14" s="17"/>
      <c r="E14" s="17"/>
      <c r="F14" s="17"/>
    </row>
    <row r="15" spans="1:6" x14ac:dyDescent="0.25">
      <c r="A15" s="23" t="s">
        <v>34</v>
      </c>
      <c r="B15" s="12">
        <f>B10-B12-B13-B14</f>
        <v>-96589544</v>
      </c>
      <c r="C15" s="12">
        <f t="shared" ref="C15:F15" si="1">C10-C12-C13-C14</f>
        <v>-97628785</v>
      </c>
      <c r="D15" s="12">
        <f t="shared" si="1"/>
        <v>0</v>
      </c>
      <c r="E15" s="12">
        <f t="shared" si="1"/>
        <v>0</v>
      </c>
      <c r="F15" s="12">
        <f t="shared" si="1"/>
        <v>0</v>
      </c>
    </row>
    <row r="16" spans="1:6" x14ac:dyDescent="0.25">
      <c r="A16" s="23" t="s">
        <v>35</v>
      </c>
      <c r="B16" s="21"/>
      <c r="C16" s="21"/>
      <c r="D16" s="21"/>
      <c r="E16" s="21"/>
      <c r="F16" s="21"/>
    </row>
    <row r="17" spans="1:6" x14ac:dyDescent="0.25">
      <c r="A17" s="16" t="s">
        <v>36</v>
      </c>
      <c r="B17" s="17">
        <v>1316268</v>
      </c>
      <c r="C17" s="17">
        <v>833716</v>
      </c>
      <c r="D17" s="17"/>
      <c r="E17" s="17"/>
      <c r="F17" s="17"/>
    </row>
    <row r="18" spans="1:6" x14ac:dyDescent="0.25">
      <c r="A18" s="18" t="s">
        <v>37</v>
      </c>
      <c r="B18" s="12">
        <f>B15+B17</f>
        <v>-95273276</v>
      </c>
      <c r="C18" s="12">
        <f>C15+C17</f>
        <v>-96795069</v>
      </c>
      <c r="D18" s="12">
        <f>D15+D17</f>
        <v>0</v>
      </c>
      <c r="E18" s="12">
        <f>E15+E17</f>
        <v>0</v>
      </c>
      <c r="F18" s="12">
        <f>F15+F17</f>
        <v>0</v>
      </c>
    </row>
    <row r="19" spans="1:6" x14ac:dyDescent="0.25">
      <c r="A19" s="22" t="s">
        <v>38</v>
      </c>
      <c r="B19" s="7"/>
      <c r="C19" s="7">
        <v>0</v>
      </c>
      <c r="D19" s="7"/>
      <c r="E19" s="7">
        <v>0</v>
      </c>
      <c r="F19" s="7">
        <v>0</v>
      </c>
    </row>
    <row r="20" spans="1:6" x14ac:dyDescent="0.25">
      <c r="A20" s="18" t="s">
        <v>39</v>
      </c>
      <c r="B20" s="12">
        <f>B18-B19</f>
        <v>-95273276</v>
      </c>
      <c r="C20" s="12">
        <f>C18-C19</f>
        <v>-96795069</v>
      </c>
      <c r="D20" s="12">
        <f t="shared" ref="D20:E20" si="2">D18-D19</f>
        <v>0</v>
      </c>
      <c r="E20" s="12">
        <f t="shared" si="2"/>
        <v>0</v>
      </c>
      <c r="F20" s="12">
        <f>F18-F19</f>
        <v>0</v>
      </c>
    </row>
    <row r="21" spans="1:6" x14ac:dyDescent="0.25">
      <c r="A21" s="8" t="s">
        <v>40</v>
      </c>
      <c r="B21" s="11">
        <f>SUM(B22:B23)</f>
        <v>5090911</v>
      </c>
      <c r="C21" s="11">
        <f>SUM(C22:C23)</f>
        <v>3832610</v>
      </c>
      <c r="D21" s="11">
        <f t="shared" ref="D21:F21" si="3">SUM(D22:D23)</f>
        <v>0</v>
      </c>
      <c r="E21" s="11">
        <f t="shared" si="3"/>
        <v>0</v>
      </c>
      <c r="F21" s="11">
        <f t="shared" si="3"/>
        <v>0</v>
      </c>
    </row>
    <row r="22" spans="1:6" x14ac:dyDescent="0.25">
      <c r="A22" s="22" t="s">
        <v>41</v>
      </c>
      <c r="B22" s="7">
        <v>2437712</v>
      </c>
      <c r="C22" s="7">
        <v>2231117</v>
      </c>
      <c r="D22" s="7"/>
      <c r="E22" s="7">
        <v>0</v>
      </c>
      <c r="F22" s="7">
        <v>0</v>
      </c>
    </row>
    <row r="23" spans="1:6" x14ac:dyDescent="0.25">
      <c r="A23" s="22" t="s">
        <v>42</v>
      </c>
      <c r="B23" s="7">
        <v>2653199</v>
      </c>
      <c r="C23" s="7">
        <v>1601493</v>
      </c>
      <c r="D23" s="7"/>
      <c r="E23" s="7">
        <v>0</v>
      </c>
      <c r="F23" s="7">
        <v>0</v>
      </c>
    </row>
    <row r="24" spans="1:6" x14ac:dyDescent="0.25">
      <c r="A24" s="18" t="s">
        <v>43</v>
      </c>
      <c r="B24" s="10">
        <f>B20-B21</f>
        <v>-100364187</v>
      </c>
      <c r="C24" s="10">
        <f>C20-C21</f>
        <v>-100627679</v>
      </c>
      <c r="D24" s="10">
        <f t="shared" ref="D24:F24" si="4">D20-D21</f>
        <v>0</v>
      </c>
      <c r="E24" s="10">
        <f t="shared" si="4"/>
        <v>0</v>
      </c>
      <c r="F24" s="10">
        <f t="shared" si="4"/>
        <v>0</v>
      </c>
    </row>
    <row r="25" spans="1:6" x14ac:dyDescent="0.25">
      <c r="A25" s="2"/>
      <c r="B25" s="7"/>
      <c r="C25" s="7"/>
      <c r="D25" s="7"/>
      <c r="E25" s="7"/>
      <c r="F25" s="7"/>
    </row>
    <row r="26" spans="1:6" x14ac:dyDescent="0.25">
      <c r="A26" s="9"/>
      <c r="B26" s="7"/>
      <c r="C26" s="7"/>
      <c r="D26" s="7"/>
      <c r="E26" s="24"/>
      <c r="F26" s="7"/>
    </row>
    <row r="27" spans="1:6" x14ac:dyDescent="0.25">
      <c r="A27" s="18" t="s">
        <v>44</v>
      </c>
      <c r="B27" s="25">
        <f>B24/('1'!B38/10)</f>
        <v>-1.1234540292689206</v>
      </c>
      <c r="C27" s="25">
        <f>C24/('[1]Balance Sheet'!C38/10)</f>
        <v>-1.1264034991737595</v>
      </c>
      <c r="D27" s="25" t="e">
        <f>D24/('[1]Balance Sheet'!D38/10)</f>
        <v>#DIV/0!</v>
      </c>
      <c r="E27" s="25">
        <f>E24/('[1]Balance Sheet'!E38/10)</f>
        <v>0</v>
      </c>
      <c r="F27" s="25">
        <f>F24/('[1]Balance Sheet'!F38/10)</f>
        <v>0</v>
      </c>
    </row>
    <row r="28" spans="1:6" x14ac:dyDescent="0.25">
      <c r="A28" s="23" t="s">
        <v>45</v>
      </c>
      <c r="B28">
        <f>'1'!B38/10</f>
        <v>89335375</v>
      </c>
      <c r="C28">
        <f>'1'!C38/10</f>
        <v>89335375</v>
      </c>
    </row>
  </sheetData>
  <conditionalFormatting sqref="A20:A2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tabSelected="1" topLeftCell="A7" workbookViewId="0">
      <selection activeCell="L23" sqref="L23"/>
    </sheetView>
  </sheetViews>
  <sheetFormatPr defaultRowHeight="15" x14ac:dyDescent="0.25"/>
  <cols>
    <col min="1" max="1" width="57.140625" bestFit="1" customWidth="1"/>
    <col min="2" max="3" width="13.42578125" bestFit="1" customWidth="1"/>
  </cols>
  <sheetData>
    <row r="1" spans="1:6" ht="15.75" x14ac:dyDescent="0.25">
      <c r="A1" s="1" t="s">
        <v>0</v>
      </c>
    </row>
    <row r="2" spans="1:6" x14ac:dyDescent="0.25">
      <c r="A2" s="2" t="s">
        <v>46</v>
      </c>
    </row>
    <row r="3" spans="1:6" x14ac:dyDescent="0.25">
      <c r="A3" t="s">
        <v>2</v>
      </c>
    </row>
    <row r="4" spans="1:6" ht="15.75" x14ac:dyDescent="0.25">
      <c r="A4" s="1"/>
      <c r="B4" s="26"/>
      <c r="C4" s="26"/>
      <c r="D4" s="26"/>
      <c r="E4" s="26"/>
      <c r="F4" s="26"/>
    </row>
    <row r="5" spans="1:6" x14ac:dyDescent="0.25">
      <c r="B5" s="28"/>
      <c r="C5" s="28"/>
      <c r="D5" s="4"/>
      <c r="E5" s="4"/>
      <c r="F5" s="4"/>
    </row>
    <row r="6" spans="1:6" x14ac:dyDescent="0.25">
      <c r="B6" s="28">
        <v>2017</v>
      </c>
      <c r="C6" s="28">
        <v>2018</v>
      </c>
      <c r="D6" s="5"/>
      <c r="E6" s="5"/>
      <c r="F6" s="5"/>
    </row>
    <row r="7" spans="1:6" x14ac:dyDescent="0.25">
      <c r="A7" s="18" t="s">
        <v>47</v>
      </c>
      <c r="B7" s="7"/>
      <c r="C7" s="7"/>
      <c r="D7" s="7"/>
      <c r="E7" s="7"/>
      <c r="F7" s="7"/>
    </row>
    <row r="8" spans="1:6" x14ac:dyDescent="0.25">
      <c r="A8" t="s">
        <v>67</v>
      </c>
      <c r="B8" s="7">
        <v>958850756</v>
      </c>
      <c r="C8" s="7">
        <v>844943011</v>
      </c>
      <c r="D8" s="7"/>
      <c r="E8" s="7"/>
      <c r="F8" s="7"/>
    </row>
    <row r="9" spans="1:6" x14ac:dyDescent="0.25">
      <c r="A9" t="s">
        <v>48</v>
      </c>
      <c r="B9" s="7">
        <v>-826477718</v>
      </c>
      <c r="C9" s="7">
        <v>-753020432</v>
      </c>
      <c r="D9" s="7"/>
      <c r="E9" s="7"/>
      <c r="F9" s="7"/>
    </row>
    <row r="10" spans="1:6" x14ac:dyDescent="0.25">
      <c r="A10" t="s">
        <v>49</v>
      </c>
      <c r="B10" s="7">
        <v>-171863326</v>
      </c>
      <c r="C10" s="7">
        <v>-175696518</v>
      </c>
      <c r="D10" s="7"/>
      <c r="E10" s="7"/>
      <c r="F10" s="7"/>
    </row>
    <row r="11" spans="1:6" x14ac:dyDescent="0.25">
      <c r="A11" t="s">
        <v>50</v>
      </c>
      <c r="B11" s="7">
        <v>-3500000</v>
      </c>
      <c r="C11" s="7">
        <v>-500000</v>
      </c>
      <c r="D11" s="7"/>
      <c r="E11" s="7"/>
      <c r="F11" s="7"/>
    </row>
    <row r="12" spans="1:6" ht="15.75" x14ac:dyDescent="0.25">
      <c r="A12" s="1"/>
      <c r="B12" s="12">
        <f>SUM(B8:B11)</f>
        <v>-42990288</v>
      </c>
      <c r="C12" s="12">
        <f t="shared" ref="C12" si="0">SUM(C8:C11)</f>
        <v>-84273939</v>
      </c>
      <c r="D12" s="12"/>
      <c r="E12" s="12"/>
      <c r="F12" s="12"/>
    </row>
    <row r="13" spans="1:6" ht="15.75" x14ac:dyDescent="0.25">
      <c r="A13" s="1"/>
      <c r="B13" s="7"/>
      <c r="C13" s="7"/>
      <c r="D13" s="7"/>
      <c r="E13" s="7"/>
      <c r="F13" s="7"/>
    </row>
    <row r="14" spans="1:6" x14ac:dyDescent="0.25">
      <c r="A14" s="18" t="s">
        <v>51</v>
      </c>
      <c r="B14" s="7"/>
      <c r="C14" s="7"/>
      <c r="D14" s="7"/>
      <c r="E14" s="7"/>
      <c r="F14" s="7"/>
    </row>
    <row r="15" spans="1:6" x14ac:dyDescent="0.25">
      <c r="A15" t="s">
        <v>52</v>
      </c>
      <c r="B15" s="7">
        <v>-29998961</v>
      </c>
      <c r="C15" s="7">
        <v>-22702329</v>
      </c>
      <c r="D15" s="7"/>
      <c r="E15" s="7"/>
      <c r="F15" s="7"/>
    </row>
    <row r="16" spans="1:6" x14ac:dyDescent="0.25">
      <c r="A16" s="16" t="s">
        <v>53</v>
      </c>
      <c r="B16" s="7">
        <v>0</v>
      </c>
      <c r="C16" s="7">
        <v>0</v>
      </c>
      <c r="D16" s="7"/>
      <c r="E16" s="7"/>
      <c r="F16" s="7"/>
    </row>
    <row r="17" spans="1:6" x14ac:dyDescent="0.25">
      <c r="A17" s="9"/>
      <c r="B17" s="12">
        <f>SUM(B15:B16)</f>
        <v>-29998961</v>
      </c>
      <c r="C17" s="12">
        <f>SUM(C15:C15)</f>
        <v>-22702329</v>
      </c>
      <c r="D17" s="12"/>
      <c r="E17" s="12"/>
      <c r="F17" s="12"/>
    </row>
    <row r="18" spans="1:6" x14ac:dyDescent="0.25">
      <c r="B18" s="7"/>
      <c r="C18" s="7"/>
      <c r="D18" s="7"/>
      <c r="E18" s="7"/>
      <c r="F18" s="7"/>
    </row>
    <row r="19" spans="1:6" x14ac:dyDescent="0.25">
      <c r="A19" s="18" t="s">
        <v>54</v>
      </c>
      <c r="B19" s="7"/>
      <c r="C19" s="7"/>
      <c r="D19" s="7"/>
      <c r="E19" s="7"/>
      <c r="F19" s="7"/>
    </row>
    <row r="20" spans="1:6" x14ac:dyDescent="0.25">
      <c r="A20" t="s">
        <v>55</v>
      </c>
      <c r="B20" s="7">
        <v>79224785</v>
      </c>
      <c r="C20" s="7">
        <v>93432482</v>
      </c>
      <c r="D20" s="7"/>
      <c r="E20" s="7"/>
      <c r="F20" s="7"/>
    </row>
    <row r="21" spans="1:6" x14ac:dyDescent="0.25">
      <c r="A21" s="16" t="s">
        <v>56</v>
      </c>
      <c r="B21" s="7">
        <v>-9558630</v>
      </c>
      <c r="C21" s="7">
        <v>10232510</v>
      </c>
      <c r="D21" s="7"/>
      <c r="E21" s="7"/>
      <c r="F21" s="7"/>
    </row>
    <row r="22" spans="1:6" x14ac:dyDescent="0.25">
      <c r="A22" s="9"/>
      <c r="B22" s="12">
        <f>SUM(B20:B21)</f>
        <v>69666155</v>
      </c>
      <c r="C22" s="12">
        <f>SUM(C20:C21)</f>
        <v>103664992</v>
      </c>
      <c r="D22" s="12"/>
      <c r="E22" s="12"/>
      <c r="F22" s="12"/>
    </row>
    <row r="23" spans="1:6" x14ac:dyDescent="0.25">
      <c r="B23" s="21"/>
      <c r="C23" s="21"/>
      <c r="D23" s="21"/>
      <c r="E23" s="21"/>
      <c r="F23" s="21"/>
    </row>
    <row r="24" spans="1:6" x14ac:dyDescent="0.25">
      <c r="A24" s="9" t="s">
        <v>57</v>
      </c>
      <c r="B24" s="11">
        <f t="shared" ref="B24:C24" si="1">B12+B17+B22</f>
        <v>-3323094</v>
      </c>
      <c r="C24" s="11">
        <f t="shared" si="1"/>
        <v>-3311276</v>
      </c>
      <c r="D24" s="11"/>
      <c r="E24" s="11"/>
      <c r="F24" s="30"/>
    </row>
    <row r="25" spans="1:6" x14ac:dyDescent="0.25">
      <c r="A25" s="23" t="s">
        <v>58</v>
      </c>
      <c r="B25" s="11">
        <v>7161582</v>
      </c>
      <c r="C25" s="11">
        <v>3838488</v>
      </c>
      <c r="D25" s="11"/>
      <c r="E25" s="11"/>
      <c r="F25" s="7"/>
    </row>
    <row r="26" spans="1:6" x14ac:dyDescent="0.25">
      <c r="A26" s="23" t="s">
        <v>59</v>
      </c>
      <c r="B26" s="7"/>
      <c r="C26" s="7"/>
      <c r="D26" s="7"/>
      <c r="E26" s="7"/>
      <c r="F26" s="7"/>
    </row>
    <row r="27" spans="1:6" x14ac:dyDescent="0.25">
      <c r="A27" s="18" t="s">
        <v>60</v>
      </c>
      <c r="B27" s="10">
        <f t="shared" ref="B27" si="2">SUM(B24:B26)</f>
        <v>3838488</v>
      </c>
      <c r="C27" s="10">
        <f>SUM(C24:C26)</f>
        <v>527212</v>
      </c>
      <c r="D27" s="10"/>
      <c r="E27" s="10"/>
      <c r="F27" s="31"/>
    </row>
    <row r="28" spans="1:6" x14ac:dyDescent="0.25">
      <c r="A28" s="2"/>
      <c r="B28" s="7"/>
      <c r="C28" s="7"/>
      <c r="D28" s="7"/>
      <c r="E28" s="7"/>
      <c r="F28" s="7"/>
    </row>
    <row r="30" spans="1:6" x14ac:dyDescent="0.25">
      <c r="A30" s="18" t="s">
        <v>61</v>
      </c>
      <c r="B30" s="27">
        <f>B12/('1'!B38/10)</f>
        <v>-0.48122356905089392</v>
      </c>
      <c r="C30" s="27">
        <f>C12/('1'!C38/10)</f>
        <v>-0.9433434291846875</v>
      </c>
      <c r="D30" s="27"/>
      <c r="E30" s="27"/>
      <c r="F30" s="27"/>
    </row>
    <row r="31" spans="1:6" x14ac:dyDescent="0.25">
      <c r="A31" s="18" t="s">
        <v>62</v>
      </c>
      <c r="B31" s="7">
        <f>'1'!B38/10</f>
        <v>89335375</v>
      </c>
      <c r="C31" s="7">
        <f>'1'!C38/10</f>
        <v>89335375</v>
      </c>
      <c r="D31" s="7"/>
      <c r="E31" s="7"/>
      <c r="F31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2019-08-07T06:48:42Z</dcterms:created>
  <dcterms:modified xsi:type="dcterms:W3CDTF">2020-04-12T16:19:27Z</dcterms:modified>
</cp:coreProperties>
</file>