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ravel &amp; leisure (1)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7" i="2"/>
  <c r="I8" i="2"/>
  <c r="I20" i="1"/>
  <c r="I24" i="1"/>
  <c r="I39" i="1" s="1"/>
  <c r="I41" i="1"/>
  <c r="I52" i="1" s="1"/>
  <c r="I53" i="1"/>
  <c r="I29" i="1"/>
  <c r="I11" i="1"/>
  <c r="I7" i="1"/>
  <c r="H46" i="3"/>
  <c r="H43" i="3"/>
  <c r="H26" i="3"/>
  <c r="I50" i="1" l="1"/>
  <c r="G43" i="3"/>
  <c r="G46" i="3" s="1"/>
  <c r="G41" i="3"/>
  <c r="G26" i="3"/>
  <c r="G12" i="3"/>
  <c r="G50" i="3" s="1"/>
  <c r="G27" i="2"/>
  <c r="G10" i="2"/>
  <c r="G13" i="2" s="1"/>
  <c r="G23" i="2" s="1"/>
  <c r="G25" i="2" s="1"/>
  <c r="G8" i="2"/>
  <c r="G30" i="2" l="1"/>
  <c r="G32" i="2" s="1"/>
  <c r="C53" i="1"/>
  <c r="D53" i="1"/>
  <c r="E53" i="1"/>
  <c r="F53" i="1"/>
  <c r="G53" i="1"/>
  <c r="H53" i="1"/>
  <c r="B53" i="1"/>
  <c r="D50" i="3" l="1"/>
  <c r="B50" i="3"/>
  <c r="G13" i="4" l="1"/>
  <c r="D14" i="4"/>
  <c r="G14" i="4"/>
  <c r="D41" i="3"/>
  <c r="D43" i="3" s="1"/>
  <c r="D46" i="3" s="1"/>
  <c r="D26" i="3"/>
  <c r="D12" i="3"/>
  <c r="B41" i="3"/>
  <c r="B43" i="3" s="1"/>
  <c r="B46" i="3" s="1"/>
  <c r="B26" i="3"/>
  <c r="B12" i="3"/>
  <c r="D27" i="2"/>
  <c r="D10" i="2"/>
  <c r="D8" i="2"/>
  <c r="D13" i="2" s="1"/>
  <c r="D23" i="2" s="1"/>
  <c r="D25" i="2" s="1"/>
  <c r="D30" i="2" s="1"/>
  <c r="D32" i="2" s="1"/>
  <c r="B27" i="2"/>
  <c r="B10" i="2"/>
  <c r="B8" i="2"/>
  <c r="B13" i="2" s="1"/>
  <c r="B23" i="2" s="1"/>
  <c r="B25" i="2" s="1"/>
  <c r="B30" i="2" s="1"/>
  <c r="B32" i="2" s="1"/>
  <c r="B29" i="1"/>
  <c r="B24" i="1"/>
  <c r="B39" i="1" s="1"/>
  <c r="B41" i="1"/>
  <c r="B52" i="1" s="1"/>
  <c r="B11" i="1"/>
  <c r="B7" i="1"/>
  <c r="D29" i="1"/>
  <c r="D12" i="4" s="1"/>
  <c r="D24" i="1"/>
  <c r="D41" i="1"/>
  <c r="D52" i="1" s="1"/>
  <c r="D11" i="1"/>
  <c r="D7" i="1"/>
  <c r="D13" i="4" l="1"/>
  <c r="B13" i="4"/>
  <c r="B14" i="4"/>
  <c r="B12" i="4"/>
  <c r="B20" i="1"/>
  <c r="B9" i="4" s="1"/>
  <c r="D10" i="4"/>
  <c r="B15" i="4"/>
  <c r="B10" i="4"/>
  <c r="D15" i="4"/>
  <c r="D11" i="4"/>
  <c r="B11" i="4"/>
  <c r="D20" i="1"/>
  <c r="D9" i="4" s="1"/>
  <c r="B50" i="1"/>
  <c r="D39" i="1"/>
  <c r="D50" i="1" s="1"/>
  <c r="I41" i="3" l="1"/>
  <c r="I26" i="3"/>
  <c r="I12" i="3"/>
  <c r="I50" i="3" s="1"/>
  <c r="I10" i="2"/>
  <c r="H29" i="1"/>
  <c r="H24" i="1"/>
  <c r="H41" i="1"/>
  <c r="H11" i="1"/>
  <c r="H7" i="1"/>
  <c r="G7" i="1"/>
  <c r="G11" i="1"/>
  <c r="G41" i="1"/>
  <c r="G11" i="4" l="1"/>
  <c r="G15" i="4"/>
  <c r="G10" i="4"/>
  <c r="H12" i="4"/>
  <c r="H11" i="4"/>
  <c r="I13" i="2"/>
  <c r="H39" i="1"/>
  <c r="H50" i="1" s="1"/>
  <c r="H20" i="1"/>
  <c r="G20" i="1"/>
  <c r="G9" i="4" s="1"/>
  <c r="I43" i="3"/>
  <c r="I46" i="3" s="1"/>
  <c r="H52" i="1"/>
  <c r="I25" i="2" l="1"/>
  <c r="I30" i="2" s="1"/>
  <c r="E8" i="2"/>
  <c r="F8" i="2"/>
  <c r="H8" i="2"/>
  <c r="C8" i="2"/>
  <c r="I32" i="2" l="1"/>
  <c r="E12" i="3"/>
  <c r="E50" i="3" s="1"/>
  <c r="F12" i="3"/>
  <c r="F50" i="3" s="1"/>
  <c r="H12" i="3"/>
  <c r="H50" i="3" s="1"/>
  <c r="C12" i="3"/>
  <c r="C50" i="3" s="1"/>
  <c r="C29" i="1"/>
  <c r="E24" i="1" l="1"/>
  <c r="F24" i="1"/>
  <c r="G24" i="1"/>
  <c r="C24" i="1"/>
  <c r="E41" i="3"/>
  <c r="F41" i="3"/>
  <c r="H41" i="3"/>
  <c r="C41" i="3"/>
  <c r="E26" i="3"/>
  <c r="F26" i="3"/>
  <c r="C26" i="3"/>
  <c r="E43" i="3" l="1"/>
  <c r="E46" i="3" s="1"/>
  <c r="C43" i="3"/>
  <c r="C46" i="3" s="1"/>
  <c r="F43" i="3"/>
  <c r="F46" i="3" s="1"/>
  <c r="E27" i="2"/>
  <c r="F27" i="2"/>
  <c r="H27" i="2"/>
  <c r="C27" i="2"/>
  <c r="E10" i="2"/>
  <c r="F10" i="2"/>
  <c r="H10" i="2"/>
  <c r="C10" i="2"/>
  <c r="E29" i="1"/>
  <c r="F29" i="1"/>
  <c r="G29" i="1"/>
  <c r="G12" i="4" s="1"/>
  <c r="C39" i="1"/>
  <c r="E41" i="1"/>
  <c r="F41" i="1"/>
  <c r="G52" i="1"/>
  <c r="C41" i="1"/>
  <c r="E11" i="1"/>
  <c r="E12" i="4" s="1"/>
  <c r="F11" i="1"/>
  <c r="F12" i="4" s="1"/>
  <c r="C11" i="1"/>
  <c r="C12" i="4" s="1"/>
  <c r="E7" i="1"/>
  <c r="F7" i="1"/>
  <c r="C7" i="1"/>
  <c r="C11" i="4" l="1"/>
  <c r="F11" i="4"/>
  <c r="E11" i="4"/>
  <c r="F52" i="1"/>
  <c r="G39" i="1"/>
  <c r="G50" i="1" s="1"/>
  <c r="C52" i="1"/>
  <c r="E52" i="1"/>
  <c r="F13" i="2"/>
  <c r="F14" i="4" s="1"/>
  <c r="E13" i="2"/>
  <c r="E14" i="4" s="1"/>
  <c r="C13" i="2"/>
  <c r="H13" i="2"/>
  <c r="F20" i="1"/>
  <c r="E39" i="1"/>
  <c r="E50" i="1" s="1"/>
  <c r="E20" i="1"/>
  <c r="C20" i="1"/>
  <c r="F39" i="1"/>
  <c r="F50" i="1" s="1"/>
  <c r="C50" i="1"/>
  <c r="C23" i="2" l="1"/>
  <c r="C14" i="4"/>
  <c r="E9" i="4"/>
  <c r="H14" i="4"/>
  <c r="H23" i="2"/>
  <c r="H25" i="2" s="1"/>
  <c r="H30" i="2" s="1"/>
  <c r="E23" i="2"/>
  <c r="E25" i="2" s="1"/>
  <c r="E30" i="2" s="1"/>
  <c r="F23" i="2"/>
  <c r="F25" i="2" s="1"/>
  <c r="F30" i="2" s="1"/>
  <c r="F9" i="4" s="1"/>
  <c r="C25" i="2"/>
  <c r="C30" i="2" s="1"/>
  <c r="C13" i="4" l="1"/>
  <c r="C10" i="4"/>
  <c r="C15" i="4"/>
  <c r="F13" i="4"/>
  <c r="F10" i="4"/>
  <c r="F15" i="4"/>
  <c r="C9" i="4"/>
  <c r="E13" i="4"/>
  <c r="E15" i="4"/>
  <c r="E10" i="4"/>
  <c r="H13" i="4"/>
  <c r="H15" i="4"/>
  <c r="H10" i="4"/>
  <c r="H9" i="4"/>
  <c r="F32" i="2"/>
  <c r="E32" i="2"/>
  <c r="C32" i="2"/>
  <c r="H32" i="2"/>
</calcChain>
</file>

<file path=xl/sharedStrings.xml><?xml version="1.0" encoding="utf-8"?>
<sst xmlns="http://schemas.openxmlformats.org/spreadsheetml/2006/main" count="144" uniqueCount="115">
  <si>
    <t>ASSETS</t>
  </si>
  <si>
    <t>NON CURRENT ASSETS</t>
  </si>
  <si>
    <t>CURRENT ASSETS</t>
  </si>
  <si>
    <t>Cash and Cash Equivalents</t>
  </si>
  <si>
    <t>Gross Profit</t>
  </si>
  <si>
    <t>Operating Profit</t>
  </si>
  <si>
    <t>Share Capital</t>
  </si>
  <si>
    <t>Retained Earnings</t>
  </si>
  <si>
    <t>Contribution to WPPF</t>
  </si>
  <si>
    <t>Advance, Deposits and Prepayments</t>
  </si>
  <si>
    <t>Account receivables</t>
  </si>
  <si>
    <t>Investments</t>
  </si>
  <si>
    <t>Short term loan</t>
  </si>
  <si>
    <t>Current</t>
  </si>
  <si>
    <t>Income tax paid</t>
  </si>
  <si>
    <t>Acquisition of property, plant and equipment</t>
  </si>
  <si>
    <t>Share premium account</t>
  </si>
  <si>
    <t>Dividend paid</t>
  </si>
  <si>
    <t>Defered tax liabilities</t>
  </si>
  <si>
    <t>UNITED HOTEL &amp; RESORTS LIMITED</t>
  </si>
  <si>
    <t>Construction work in progress</t>
  </si>
  <si>
    <t>Inventories</t>
  </si>
  <si>
    <t>Other receivables</t>
  </si>
  <si>
    <t>Fixed deposits with banks</t>
  </si>
  <si>
    <t>Tax holiday reserve</t>
  </si>
  <si>
    <t>Asset reserve fund</t>
  </si>
  <si>
    <t>Revaluation Surplus</t>
  </si>
  <si>
    <t>Non-current portion of secured term loan</t>
  </si>
  <si>
    <t>12% redeemable preference share capital</t>
  </si>
  <si>
    <t>Current portion of secured term loan</t>
  </si>
  <si>
    <t>Current portion of 12% redeemable prefernce share capital</t>
  </si>
  <si>
    <t>Due to operator and its affiliates</t>
  </si>
  <si>
    <t>Accounts payable</t>
  </si>
  <si>
    <t>Unclaimed Dividend</t>
  </si>
  <si>
    <t>Other accruals and payables</t>
  </si>
  <si>
    <t>Administrative &amp; Other Expenses</t>
  </si>
  <si>
    <t>Head office expenses</t>
  </si>
  <si>
    <t>Gain/loss on disposal of shares</t>
  </si>
  <si>
    <t>Other income / expenses</t>
  </si>
  <si>
    <t>Provision for bad &amp; doubtful debts</t>
  </si>
  <si>
    <t>Provision for replacement, substitutions and additions to FF&amp;E</t>
  </si>
  <si>
    <t>Cash received from turnover &amp; other receipts</t>
  </si>
  <si>
    <t>Payment for operating costs &amp; other expenses</t>
  </si>
  <si>
    <t>Increase/ decrease in short term financing</t>
  </si>
  <si>
    <t>Increase/ decrease in other receivables</t>
  </si>
  <si>
    <t>Increase/decrease in fixed depsoits with banks</t>
  </si>
  <si>
    <t>Increase/Decrease in investment</t>
  </si>
  <si>
    <t>12% interest paid on redeemable prefernce share</t>
  </si>
  <si>
    <t>12% redeemable preference share redeemed</t>
  </si>
  <si>
    <t>Increase/decrease in share capital</t>
  </si>
  <si>
    <t>Share premium received</t>
  </si>
  <si>
    <t>Regulatory cost for issuing bonus share</t>
  </si>
  <si>
    <t>Increase /decrease in secured term loans - non current portion</t>
  </si>
  <si>
    <t>Share issue cost</t>
  </si>
  <si>
    <t>Dividend received</t>
  </si>
  <si>
    <t>Increase/decrease in contruction work in progress</t>
  </si>
  <si>
    <t>Increase or decrease in Advance against land</t>
  </si>
  <si>
    <t>Increase/decrease in short term financing</t>
  </si>
  <si>
    <t>Sales proceed from sale of fixed assets</t>
  </si>
  <si>
    <t>Gain/loss on investment in shares</t>
  </si>
  <si>
    <t>Interest paid during the period</t>
  </si>
  <si>
    <t>Debt to Equity</t>
  </si>
  <si>
    <t>Current Ratio</t>
  </si>
  <si>
    <t>Operating Margin</t>
  </si>
  <si>
    <t>Interest Income/ expenses</t>
  </si>
  <si>
    <t>Advance Refund</t>
  </si>
  <si>
    <t>Increase or decrease in Advance against Power Plant</t>
  </si>
  <si>
    <t>Quarter 2</t>
  </si>
  <si>
    <t>Workers profit participation fund(WPPF)</t>
  </si>
  <si>
    <t>Property .plant &amp; Equipment</t>
  </si>
  <si>
    <t>Quarter 1</t>
  </si>
  <si>
    <t>Quarter2</t>
  </si>
  <si>
    <t>Quarter3</t>
  </si>
  <si>
    <t>Quarter 3</t>
  </si>
  <si>
    <t>Increase /decrease in investment and construction advances</t>
  </si>
  <si>
    <t>Increase /decrease in short term loan</t>
  </si>
  <si>
    <t>Balance Sheet</t>
  </si>
  <si>
    <t>As at quarter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</si>
  <si>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</si>
  <si>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</si>
  <si>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</si>
  <si>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</si>
  <si>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</si>
  <si>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</si>
  <si>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</si>
  <si>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</si>
  <si>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</si>
  <si>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</si>
  <si>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</si>
  <si>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</si>
  <si>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</si>
  <si>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</si>
  <si>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</si>
  <si>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</si>
  <si>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</si>
  <si>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</si>
  <si>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</si>
  <si>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</si>
  <si>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</si>
  <si>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</si>
  <si>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</si>
  <si>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</si>
  <si>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</si>
  <si>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Effects of exchange rate changes on cash and cash equivalents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</si>
  <si>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</si>
  <si>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</si>
  <si>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</si>
  <si>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</si>
  <si>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</si>
  <si>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</si>
  <si>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</si>
  <si>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UNIQUE HOTEL &amp; RESORTS LIMITED</t>
  </si>
  <si>
    <t>Increase/decrease in term loan</t>
  </si>
  <si>
    <t>Laibilities to intercompanies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</si>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</sst>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15" fontId="2" fillId="0" borderId="0" xfId="0" applyNumberFormat="1" applyFont="1"/>
    <xf numFmtId="3" fontId="1" fillId="0" borderId="3" xfId="0" applyNumberFormat="1" applyFont="1" applyBorder="1"/>
    <xf numFmtId="4" fontId="1" fillId="0" borderId="0" xfId="0" applyNumberFormat="1" applyFont="1"/>
    <xf numFmtId="4" fontId="0" fillId="0" borderId="0" xfId="0" applyNumberFormat="1"/>
    <xf numFmtId="4" fontId="1" fillId="0" borderId="0" xfId="0" applyNumberFormat="1" applyFont="1" applyBorder="1"/>
    <xf numFmtId="2" fontId="1" fillId="0" borderId="0" xfId="0" applyNumberFormat="1" applyFont="1"/>
    <xf numFmtId="3" fontId="2" fillId="0" borderId="0" xfId="0" applyNumberFormat="1" applyFont="1"/>
    <xf numFmtId="0" fontId="0" fillId="0" borderId="0" xfId="0" applyFont="1" applyFill="1"/>
    <xf numFmtId="2" fontId="1" fillId="0" borderId="0" xfId="0" applyNumberFormat="1" applyFont="1" applyFill="1"/>
    <xf numFmtId="164" fontId="1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1" xfId="1" applyNumberFormat="1" applyFont="1" applyBorder="1"/>
    <xf numFmtId="164" fontId="1" fillId="0" borderId="0" xfId="1" applyNumberFormat="1" applyFont="1" applyFill="1"/>
    <xf numFmtId="164" fontId="0" fillId="0" borderId="0" xfId="1" applyNumberFormat="1" applyFont="1" applyBorder="1"/>
    <xf numFmtId="164" fontId="1" fillId="0" borderId="0" xfId="1" applyNumberFormat="1" applyFont="1" applyBorder="1"/>
    <xf numFmtId="164" fontId="1" fillId="0" borderId="2" xfId="1" applyNumberFormat="1" applyFont="1" applyBorder="1"/>
    <xf numFmtId="164" fontId="1" fillId="0" borderId="4" xfId="1" applyNumberFormat="1" applyFont="1" applyBorder="1"/>
    <xf numFmtId="164" fontId="3" fillId="0" borderId="4" xfId="1" applyNumberFormat="1" applyFont="1" applyBorder="1"/>
    <xf numFmtId="10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164" fontId="0" fillId="0" borderId="0" xfId="0" applyNumberFormat="1" applyFill="1"/>
    <xf numFmtId="0" fontId="1" fillId="0" borderId="2" xfId="0" applyFont="1" applyBorder="1"/>
    <xf numFmtId="0" fontId="0" fillId="0" borderId="0" xfId="0" applyFill="1"/>
    <xf numFmtId="3" fontId="2" fillId="0" borderId="0" xfId="0" applyNumberFormat="1" applyFont="1" applyFill="1"/>
    <xf numFmtId="0" fontId="2" fillId="0" borderId="0" xfId="0" applyFont="1" applyFill="1"/>
    <xf numFmtId="164" fontId="0" fillId="0" borderId="1" xfId="1" applyNumberFormat="1" applyFont="1" applyFill="1" applyBorder="1"/>
    <xf numFmtId="164" fontId="1" fillId="0" borderId="0" xfId="1" applyNumberFormat="1" applyFont="1" applyFill="1" applyBorder="1"/>
    <xf numFmtId="164" fontId="0" fillId="0" borderId="0" xfId="1" applyNumberFormat="1" applyFont="1" applyFill="1" applyBorder="1"/>
    <xf numFmtId="164" fontId="1" fillId="0" borderId="2" xfId="1" applyNumberFormat="1" applyFont="1" applyFill="1" applyBorder="1"/>
    <xf numFmtId="4" fontId="1" fillId="0" borderId="0" xfId="0" applyNumberFormat="1" applyFont="1" applyFill="1" applyBorder="1"/>
    <xf numFmtId="4" fontId="0" fillId="0" borderId="0" xfId="0" applyNumberFormat="1" applyFill="1"/>
    <xf numFmtId="164" fontId="1" fillId="0" borderId="4" xfId="1" applyNumberFormat="1" applyFont="1" applyFill="1" applyBorder="1"/>
    <xf numFmtId="164" fontId="3" fillId="0" borderId="4" xfId="1" applyNumberFormat="1" applyFont="1" applyFill="1" applyBorder="1"/>
    <xf numFmtId="3" fontId="1" fillId="0" borderId="3" xfId="0" applyNumberFormat="1" applyFont="1" applyFill="1" applyBorder="1"/>
    <xf numFmtId="3" fontId="0" fillId="0" borderId="0" xfId="0" applyNumberFormat="1" applyFill="1"/>
    <xf numFmtId="4" fontId="1" fillId="0" borderId="0" xfId="0" applyNumberFormat="1" applyFont="1" applyFill="1"/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5" fontId="2" fillId="0" borderId="0" xfId="0" applyNumberFormat="1" applyFont="1" applyFill="1" applyAlignment="1">
      <alignment horizontal="right"/>
    </xf>
    <xf numFmtId="15" fontId="2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right" indent="1"/>
    </xf>
    <xf numFmtId="0" fontId="1" fillId="0" borderId="0" xfId="0" applyFont="1" applyAlignment="1">
      <alignment horizontal="right" indent="1"/>
    </xf>
    <xf numFmtId="15" fontId="2" fillId="0" borderId="0" xfId="0" applyNumberFormat="1" applyFont="1" applyAlignment="1">
      <alignment horizontal="right" indent="1"/>
    </xf>
    <xf numFmtId="0" fontId="2" fillId="0" borderId="0" xfId="0" applyFont="1" applyAlignment="1">
      <alignment horizontal="right" indent="1"/>
    </xf>
    <xf numFmtId="15" fontId="2" fillId="0" borderId="0" xfId="0" applyNumberFormat="1" applyFont="1" applyFill="1" applyAlignment="1">
      <alignment horizontal="right" indent="1"/>
    </xf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1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62"/>
  <sheetViews>
    <sheetView workbookViewId="0">
      <pane xSplit="1" ySplit="5" topLeftCell="G36" activePane="bottomRight" state="frozen"/>
      <selection pane="topRight" activeCell="B1" sqref="B1"/>
      <selection pane="bottomLeft" activeCell="A6" sqref="A6"/>
      <selection pane="bottomRight" activeCell="I21" sqref="I21"/>
    </sheetView>
  </sheetViews>
  <sheetFormatPr defaultRowHeight="15" x14ac:dyDescent="0.25"/>
  <cols>
    <col min="1" max="1" width="32.85546875" customWidth="1"/>
    <col min="2" max="2" width="18" style="29" bestFit="1" customWidth="1"/>
    <col min="3" max="3" width="18" customWidth="1"/>
    <col min="4" max="7" width="18" bestFit="1" customWidth="1"/>
    <col min="8" max="8" width="15.28515625" bestFit="1" customWidth="1"/>
    <col min="9" max="9" width="18" bestFit="1" customWidth="1"/>
  </cols>
  <sheetData>
    <row r="1" spans="1:9" ht="15.75" x14ac:dyDescent="0.25">
      <c r="A1" s="3" t="s">
        <v>111</v>
      </c>
      <c r="B1" s="37"/>
    </row>
    <row r="2" spans="1:9" ht="15.75" x14ac:dyDescent="0.25">
      <c r="A2" s="3" t="s">
        <v>76</v>
      </c>
      <c r="B2" s="37"/>
    </row>
    <row r="3" spans="1:9" ht="15.75" x14ac:dyDescent="0.25">
      <c r="A3" s="3" t="s">
        <v>77</v>
      </c>
      <c r="B3" s="37"/>
    </row>
    <row r="4" spans="1:9" x14ac:dyDescent="0.25">
      <c r="B4" s="61" t="s">
        <v>73</v>
      </c>
      <c r="C4" s="62" t="s">
        <v>71</v>
      </c>
      <c r="D4" s="62" t="s">
        <v>73</v>
      </c>
      <c r="E4" s="62" t="s">
        <v>70</v>
      </c>
      <c r="F4" s="62" t="s">
        <v>71</v>
      </c>
      <c r="G4" s="62" t="s">
        <v>73</v>
      </c>
      <c r="H4" s="62" t="s">
        <v>70</v>
      </c>
      <c r="I4" s="62" t="s">
        <v>67</v>
      </c>
    </row>
    <row r="5" spans="1:9" ht="15.75" x14ac:dyDescent="0.25">
      <c r="B5" s="54">
        <v>42825</v>
      </c>
      <c r="C5" s="55">
        <v>43100</v>
      </c>
      <c r="D5" s="55">
        <v>43190</v>
      </c>
      <c r="E5" s="55">
        <v>43373</v>
      </c>
      <c r="F5" s="55">
        <v>43465</v>
      </c>
      <c r="G5" s="55">
        <v>43555</v>
      </c>
      <c r="H5" s="7">
        <v>43738</v>
      </c>
      <c r="I5" s="63">
        <v>43830</v>
      </c>
    </row>
    <row r="6" spans="1:9" x14ac:dyDescent="0.25">
      <c r="A6" s="30" t="s">
        <v>0</v>
      </c>
      <c r="B6" s="37"/>
    </row>
    <row r="7" spans="1:9" x14ac:dyDescent="0.25">
      <c r="A7" s="31" t="s">
        <v>1</v>
      </c>
      <c r="B7" s="20">
        <f t="shared" ref="B7" si="0">SUM(B8:B9)</f>
        <v>21634280537</v>
      </c>
      <c r="C7" s="16">
        <f t="shared" ref="C7:I7" si="1">SUM(C8:C9)</f>
        <v>23227039547</v>
      </c>
      <c r="D7" s="16">
        <f t="shared" ref="D7" si="2">SUM(D8:D9)</f>
        <v>22513600945</v>
      </c>
      <c r="E7" s="16">
        <f t="shared" si="1"/>
        <v>23120023956</v>
      </c>
      <c r="F7" s="16">
        <f t="shared" si="1"/>
        <v>23396053680</v>
      </c>
      <c r="G7" s="16">
        <f t="shared" si="1"/>
        <v>23613644077</v>
      </c>
      <c r="H7" s="16">
        <f t="shared" si="1"/>
        <v>24967136507</v>
      </c>
      <c r="I7" s="16">
        <f t="shared" si="1"/>
        <v>25551860483</v>
      </c>
    </row>
    <row r="8" spans="1:9" x14ac:dyDescent="0.25">
      <c r="A8" t="s">
        <v>69</v>
      </c>
      <c r="B8" s="18">
        <v>18360459120</v>
      </c>
      <c r="C8" s="17">
        <v>18238344819</v>
      </c>
      <c r="D8" s="17">
        <v>18538050496</v>
      </c>
      <c r="E8" s="17">
        <v>18976636183</v>
      </c>
      <c r="F8" s="17">
        <v>18930229143</v>
      </c>
      <c r="G8" s="17">
        <v>18883511847</v>
      </c>
      <c r="H8" s="1">
        <v>18863004550</v>
      </c>
      <c r="I8" s="17">
        <v>18812439997</v>
      </c>
    </row>
    <row r="9" spans="1:9" x14ac:dyDescent="0.25">
      <c r="A9" s="5" t="s">
        <v>20</v>
      </c>
      <c r="B9" s="18">
        <v>3273821417</v>
      </c>
      <c r="C9" s="17">
        <v>4988694728</v>
      </c>
      <c r="D9" s="17">
        <v>3975550449</v>
      </c>
      <c r="E9" s="17">
        <v>4143387773</v>
      </c>
      <c r="F9" s="17">
        <v>4465824537</v>
      </c>
      <c r="G9" s="17">
        <v>4730132230</v>
      </c>
      <c r="H9" s="1">
        <v>6104131957</v>
      </c>
      <c r="I9" s="17">
        <v>6739420486</v>
      </c>
    </row>
    <row r="10" spans="1:9" x14ac:dyDescent="0.25">
      <c r="B10" s="18"/>
      <c r="C10" s="17"/>
      <c r="D10" s="17"/>
      <c r="E10" s="17"/>
      <c r="F10" s="17"/>
      <c r="G10" s="17"/>
    </row>
    <row r="11" spans="1:9" x14ac:dyDescent="0.25">
      <c r="A11" s="31" t="s">
        <v>2</v>
      </c>
      <c r="B11" s="20">
        <f t="shared" ref="B11" si="3">SUM(B12:B18)</f>
        <v>9952596462</v>
      </c>
      <c r="C11" s="16">
        <f>SUM(C12:C18)</f>
        <v>9619669200</v>
      </c>
      <c r="D11" s="16">
        <f t="shared" ref="D11" si="4">SUM(D12:D18)</f>
        <v>9777012969</v>
      </c>
      <c r="E11" s="16">
        <f t="shared" ref="E11:I11" si="5">SUM(E12:E18)</f>
        <v>9382477930</v>
      </c>
      <c r="F11" s="16">
        <f t="shared" si="5"/>
        <v>9682880611</v>
      </c>
      <c r="G11" s="16">
        <f t="shared" si="5"/>
        <v>9844836680</v>
      </c>
      <c r="H11" s="16">
        <f t="shared" si="5"/>
        <v>9756084003</v>
      </c>
      <c r="I11" s="16">
        <f t="shared" si="5"/>
        <v>10133148954</v>
      </c>
    </row>
    <row r="12" spans="1:9" x14ac:dyDescent="0.25">
      <c r="A12" s="5" t="s">
        <v>21</v>
      </c>
      <c r="B12" s="18">
        <v>70424835</v>
      </c>
      <c r="C12" s="17">
        <v>83923646</v>
      </c>
      <c r="D12" s="17">
        <v>67751894</v>
      </c>
      <c r="E12" s="17">
        <v>38713327</v>
      </c>
      <c r="F12" s="17">
        <v>73793946</v>
      </c>
      <c r="G12" s="17">
        <v>44126553</v>
      </c>
      <c r="H12" s="1">
        <v>47124668</v>
      </c>
      <c r="I12" s="17">
        <v>46736351</v>
      </c>
    </row>
    <row r="13" spans="1:9" x14ac:dyDescent="0.25">
      <c r="A13" s="5" t="s">
        <v>11</v>
      </c>
      <c r="B13" s="18">
        <v>1638362187</v>
      </c>
      <c r="C13" s="17">
        <v>365610608</v>
      </c>
      <c r="D13" s="17">
        <v>326753469</v>
      </c>
      <c r="E13" s="17">
        <v>336815573</v>
      </c>
      <c r="F13" s="17">
        <v>341659674</v>
      </c>
      <c r="G13" s="17">
        <v>349170601</v>
      </c>
      <c r="H13" s="1">
        <v>312509627</v>
      </c>
      <c r="I13" s="17">
        <v>288845467</v>
      </c>
    </row>
    <row r="14" spans="1:9" x14ac:dyDescent="0.25">
      <c r="A14" s="5" t="s">
        <v>10</v>
      </c>
      <c r="B14" s="18">
        <v>188862786</v>
      </c>
      <c r="C14" s="17">
        <v>238226182</v>
      </c>
      <c r="D14" s="17">
        <v>230551182</v>
      </c>
      <c r="E14" s="17">
        <v>209653424</v>
      </c>
      <c r="F14" s="17">
        <v>193341097</v>
      </c>
      <c r="G14" s="17">
        <v>232859125</v>
      </c>
      <c r="H14" s="1">
        <v>238397263</v>
      </c>
      <c r="I14" s="17">
        <v>265950425</v>
      </c>
    </row>
    <row r="15" spans="1:9" x14ac:dyDescent="0.25">
      <c r="A15" s="5" t="s">
        <v>22</v>
      </c>
      <c r="B15" s="18">
        <v>17292140</v>
      </c>
      <c r="C15" s="17">
        <v>7401645</v>
      </c>
      <c r="D15" s="17">
        <v>7493622</v>
      </c>
      <c r="E15" s="17">
        <v>32876714</v>
      </c>
      <c r="F15" s="17">
        <v>38404146</v>
      </c>
      <c r="G15" s="17">
        <v>39781288</v>
      </c>
      <c r="H15" s="1">
        <v>22379655</v>
      </c>
      <c r="I15" s="17">
        <v>33661718</v>
      </c>
    </row>
    <row r="16" spans="1:9" x14ac:dyDescent="0.25">
      <c r="A16" s="5" t="s">
        <v>9</v>
      </c>
      <c r="B16" s="18">
        <v>5813550035</v>
      </c>
      <c r="C16" s="1">
        <v>7544720268</v>
      </c>
      <c r="D16" s="17">
        <v>7736867537</v>
      </c>
      <c r="E16" s="17">
        <v>7205647566</v>
      </c>
      <c r="F16" s="17">
        <v>7030183800</v>
      </c>
      <c r="G16" s="17">
        <v>7440080952</v>
      </c>
      <c r="H16" s="1">
        <v>7501740733</v>
      </c>
      <c r="I16" s="17">
        <v>7761030144</v>
      </c>
    </row>
    <row r="17" spans="1:9" x14ac:dyDescent="0.25">
      <c r="A17" s="5" t="s">
        <v>23</v>
      </c>
      <c r="B17" s="18">
        <v>0</v>
      </c>
      <c r="C17" s="17">
        <v>1084324355</v>
      </c>
      <c r="D17" s="17">
        <v>1093447497</v>
      </c>
      <c r="E17" s="17">
        <v>1435571594</v>
      </c>
      <c r="F17" s="17">
        <v>1532623363</v>
      </c>
      <c r="G17" s="17">
        <v>1632970722</v>
      </c>
      <c r="H17" s="1">
        <v>1613453949</v>
      </c>
      <c r="I17" s="17">
        <v>1624172139</v>
      </c>
    </row>
    <row r="18" spans="1:9" x14ac:dyDescent="0.25">
      <c r="A18" t="s">
        <v>3</v>
      </c>
      <c r="B18" s="18">
        <v>2224104479</v>
      </c>
      <c r="C18" s="17">
        <v>295462496</v>
      </c>
      <c r="D18" s="17">
        <v>314147768</v>
      </c>
      <c r="E18" s="17">
        <v>123199732</v>
      </c>
      <c r="F18" s="17">
        <v>472874585</v>
      </c>
      <c r="G18" s="17">
        <v>105847439</v>
      </c>
      <c r="H18" s="1">
        <v>20478108</v>
      </c>
      <c r="I18" s="17">
        <v>112752710</v>
      </c>
    </row>
    <row r="19" spans="1:9" x14ac:dyDescent="0.25">
      <c r="B19" s="18"/>
      <c r="C19" s="17"/>
      <c r="D19" s="17"/>
      <c r="E19" s="17"/>
      <c r="F19" s="17"/>
      <c r="G19" s="17"/>
    </row>
    <row r="20" spans="1:9" x14ac:dyDescent="0.25">
      <c r="A20" s="2"/>
      <c r="B20" s="20">
        <f t="shared" ref="B20" si="6">SUM(B7,B11)</f>
        <v>31586876999</v>
      </c>
      <c r="C20" s="16">
        <f t="shared" ref="C20:H20" si="7">SUM(C7,C11)</f>
        <v>32846708747</v>
      </c>
      <c r="D20" s="16">
        <f t="shared" ref="D20" si="8">SUM(D7,D11)</f>
        <v>32290613914</v>
      </c>
      <c r="E20" s="16">
        <f t="shared" si="7"/>
        <v>32502501886</v>
      </c>
      <c r="F20" s="16">
        <f t="shared" si="7"/>
        <v>33078934291</v>
      </c>
      <c r="G20" s="16">
        <f t="shared" si="7"/>
        <v>33458480757</v>
      </c>
      <c r="H20" s="16">
        <f t="shared" si="7"/>
        <v>34723220510</v>
      </c>
      <c r="I20" s="16">
        <f>SUM(I7,I11)+1</f>
        <v>35685009438</v>
      </c>
    </row>
    <row r="21" spans="1:9" x14ac:dyDescent="0.25">
      <c r="B21" s="18"/>
      <c r="C21" s="17"/>
      <c r="D21" s="17"/>
      <c r="E21" s="17"/>
      <c r="F21" s="17"/>
      <c r="G21" s="17"/>
    </row>
    <row r="22" spans="1:9" ht="15.75" x14ac:dyDescent="0.25">
      <c r="A22" s="32" t="s">
        <v>78</v>
      </c>
      <c r="B22" s="18"/>
      <c r="C22" s="17"/>
      <c r="D22" s="17"/>
      <c r="E22" s="17"/>
      <c r="F22" s="17"/>
      <c r="G22" s="17"/>
    </row>
    <row r="23" spans="1:9" ht="15.75" x14ac:dyDescent="0.25">
      <c r="A23" s="33" t="s">
        <v>79</v>
      </c>
      <c r="B23" s="18"/>
      <c r="C23" s="17"/>
      <c r="D23" s="17"/>
      <c r="E23" s="17"/>
      <c r="F23" s="17"/>
      <c r="G23" s="17"/>
    </row>
    <row r="24" spans="1:9" x14ac:dyDescent="0.25">
      <c r="A24" s="31" t="s">
        <v>80</v>
      </c>
      <c r="B24" s="20">
        <f t="shared" ref="B24" si="9">SUM(B25:B27)</f>
        <v>2023076409</v>
      </c>
      <c r="C24" s="16">
        <f t="shared" ref="C24:H24" si="10">SUM(C25:C27)</f>
        <v>2391004648</v>
      </c>
      <c r="D24" s="16">
        <f t="shared" ref="D24" si="11">SUM(D25:D27)</f>
        <v>2255905863</v>
      </c>
      <c r="E24" s="16">
        <f t="shared" si="10"/>
        <v>1948273955</v>
      </c>
      <c r="F24" s="16">
        <f t="shared" si="10"/>
        <v>1785936206</v>
      </c>
      <c r="G24" s="16">
        <f t="shared" si="10"/>
        <v>1619570468</v>
      </c>
      <c r="H24" s="16">
        <f t="shared" si="10"/>
        <v>5035111568</v>
      </c>
      <c r="I24" s="16">
        <f>SUM(I25:I27)</f>
        <v>4940732394</v>
      </c>
    </row>
    <row r="25" spans="1:9" x14ac:dyDescent="0.25">
      <c r="A25" s="5" t="s">
        <v>27</v>
      </c>
      <c r="B25" s="18">
        <v>1659698750</v>
      </c>
      <c r="C25" s="17">
        <v>2035228125</v>
      </c>
      <c r="D25" s="17">
        <v>1905009375</v>
      </c>
      <c r="E25" s="17">
        <v>1448176971</v>
      </c>
      <c r="F25" s="17">
        <v>1278536345</v>
      </c>
      <c r="G25" s="17">
        <v>1106984262</v>
      </c>
      <c r="H25" s="1">
        <v>2171109262</v>
      </c>
      <c r="I25" s="17">
        <v>2082153844</v>
      </c>
    </row>
    <row r="26" spans="1:9" x14ac:dyDescent="0.25">
      <c r="A26" s="5" t="s">
        <v>28</v>
      </c>
      <c r="B26" s="18">
        <v>0</v>
      </c>
      <c r="C26" s="17">
        <v>0</v>
      </c>
      <c r="D26" s="17">
        <v>0</v>
      </c>
      <c r="E26" s="17"/>
      <c r="F26" s="17">
        <v>0</v>
      </c>
      <c r="G26" s="17">
        <v>0</v>
      </c>
    </row>
    <row r="27" spans="1:9" x14ac:dyDescent="0.25">
      <c r="A27" s="5" t="s">
        <v>18</v>
      </c>
      <c r="B27" s="18">
        <v>363377659</v>
      </c>
      <c r="C27" s="17">
        <v>355776523</v>
      </c>
      <c r="D27" s="17">
        <v>350896488</v>
      </c>
      <c r="E27" s="17">
        <v>500096984</v>
      </c>
      <c r="F27" s="17">
        <v>507399861</v>
      </c>
      <c r="G27" s="17">
        <v>512586206</v>
      </c>
      <c r="H27" s="1">
        <v>2864002306</v>
      </c>
      <c r="I27" s="17">
        <v>2858578550</v>
      </c>
    </row>
    <row r="28" spans="1:9" x14ac:dyDescent="0.25">
      <c r="B28" s="18"/>
      <c r="C28" s="17"/>
      <c r="D28" s="17"/>
      <c r="E28" s="17"/>
      <c r="F28" s="17"/>
      <c r="G28" s="17"/>
    </row>
    <row r="29" spans="1:9" x14ac:dyDescent="0.25">
      <c r="A29" s="31" t="s">
        <v>81</v>
      </c>
      <c r="B29" s="20">
        <f t="shared" ref="B29" si="12">SUM(B30:B37)</f>
        <v>3486246937</v>
      </c>
      <c r="C29" s="16">
        <f t="shared" ref="C29:I29" si="13">SUM(C30:C37)</f>
        <v>4540983767</v>
      </c>
      <c r="D29" s="16">
        <f t="shared" ref="D29" si="14">SUM(D30:D37)</f>
        <v>4009367871</v>
      </c>
      <c r="E29" s="16">
        <f t="shared" si="13"/>
        <v>4250395883</v>
      </c>
      <c r="F29" s="16">
        <f t="shared" si="13"/>
        <v>5425194139</v>
      </c>
      <c r="G29" s="16">
        <f t="shared" si="13"/>
        <v>5812583252</v>
      </c>
      <c r="H29" s="16">
        <f t="shared" si="13"/>
        <v>5788220785</v>
      </c>
      <c r="I29" s="16">
        <f t="shared" si="13"/>
        <v>7263196529</v>
      </c>
    </row>
    <row r="30" spans="1:9" x14ac:dyDescent="0.25">
      <c r="A30" s="5" t="s">
        <v>29</v>
      </c>
      <c r="B30" s="18">
        <v>134520000</v>
      </c>
      <c r="C30" s="17">
        <v>403000000</v>
      </c>
      <c r="D30" s="17">
        <v>403000000</v>
      </c>
      <c r="E30" s="17">
        <v>663020945</v>
      </c>
      <c r="F30" s="17">
        <v>664604279</v>
      </c>
      <c r="G30" s="17">
        <v>667375112</v>
      </c>
      <c r="H30" s="1">
        <v>589739696</v>
      </c>
      <c r="I30" s="17">
        <v>672520947</v>
      </c>
    </row>
    <row r="31" spans="1:9" x14ac:dyDescent="0.25">
      <c r="A31" t="s">
        <v>30</v>
      </c>
      <c r="B31" s="18"/>
      <c r="C31" s="17"/>
      <c r="D31" s="17"/>
      <c r="E31" s="18"/>
      <c r="F31" s="17"/>
      <c r="G31" s="17">
        <v>0</v>
      </c>
      <c r="I31">
        <v>1559696444</v>
      </c>
    </row>
    <row r="32" spans="1:9" x14ac:dyDescent="0.25">
      <c r="A32" t="s">
        <v>12</v>
      </c>
      <c r="B32" s="18">
        <v>1557053999</v>
      </c>
      <c r="C32" s="17">
        <v>1077067848</v>
      </c>
      <c r="D32" s="17">
        <v>1378348867</v>
      </c>
      <c r="E32" s="18">
        <v>1520904556</v>
      </c>
      <c r="F32" s="17">
        <v>1207770902</v>
      </c>
      <c r="G32" s="17">
        <v>1536104674</v>
      </c>
      <c r="H32" s="1">
        <v>1541008037</v>
      </c>
    </row>
    <row r="33" spans="1:9" x14ac:dyDescent="0.25">
      <c r="A33" t="s">
        <v>31</v>
      </c>
      <c r="B33" s="18">
        <v>60782227</v>
      </c>
      <c r="C33" s="17">
        <v>13934730</v>
      </c>
      <c r="D33" s="17">
        <v>26050931</v>
      </c>
      <c r="E33" s="18">
        <v>202502129</v>
      </c>
      <c r="F33" s="17">
        <v>240146730</v>
      </c>
      <c r="G33" s="17">
        <v>279348615</v>
      </c>
      <c r="H33" s="1">
        <v>303119052</v>
      </c>
      <c r="I33" s="17">
        <v>328201979</v>
      </c>
    </row>
    <row r="34" spans="1:9" x14ac:dyDescent="0.25">
      <c r="A34" t="s">
        <v>32</v>
      </c>
      <c r="B34" s="18">
        <v>27437996</v>
      </c>
      <c r="C34" s="17">
        <v>216148762</v>
      </c>
      <c r="D34" s="17">
        <v>161762402</v>
      </c>
      <c r="E34" s="17">
        <v>40237460</v>
      </c>
      <c r="F34" s="17">
        <v>42930870</v>
      </c>
      <c r="G34" s="17">
        <v>38694224</v>
      </c>
      <c r="H34" s="1">
        <v>58281540</v>
      </c>
      <c r="I34" s="17">
        <v>67765895</v>
      </c>
    </row>
    <row r="35" spans="1:9" x14ac:dyDescent="0.25">
      <c r="A35" t="s">
        <v>33</v>
      </c>
      <c r="B35" s="18">
        <v>10723732</v>
      </c>
      <c r="C35" s="17">
        <v>597198405</v>
      </c>
      <c r="D35" s="17">
        <v>10084404</v>
      </c>
      <c r="E35" s="17">
        <v>9568484</v>
      </c>
      <c r="F35" s="17">
        <v>357543280</v>
      </c>
      <c r="G35" s="17">
        <v>11341709</v>
      </c>
      <c r="H35" s="1">
        <v>10579273</v>
      </c>
      <c r="I35" s="17">
        <v>599379273</v>
      </c>
    </row>
    <row r="36" spans="1:9" x14ac:dyDescent="0.25">
      <c r="A36" t="s">
        <v>113</v>
      </c>
      <c r="B36" s="18"/>
      <c r="C36" s="17"/>
      <c r="D36" s="17"/>
      <c r="E36" s="17"/>
      <c r="F36" s="17"/>
      <c r="G36" s="17"/>
      <c r="H36" s="1">
        <v>2076927206</v>
      </c>
      <c r="I36" s="17">
        <v>2629307907</v>
      </c>
    </row>
    <row r="37" spans="1:9" x14ac:dyDescent="0.25">
      <c r="A37" t="s">
        <v>34</v>
      </c>
      <c r="B37" s="18">
        <v>1695728983</v>
      </c>
      <c r="C37" s="17">
        <v>2233634022</v>
      </c>
      <c r="D37" s="17">
        <v>2030121267</v>
      </c>
      <c r="E37" s="17">
        <v>1814162309</v>
      </c>
      <c r="F37" s="17">
        <v>2912198078</v>
      </c>
      <c r="G37" s="17">
        <v>3279718918</v>
      </c>
      <c r="H37" s="1">
        <v>1208565981</v>
      </c>
      <c r="I37" s="17">
        <v>1406324084</v>
      </c>
    </row>
    <row r="38" spans="1:9" x14ac:dyDescent="0.25">
      <c r="A38" s="2"/>
      <c r="B38" s="20"/>
      <c r="C38" s="17"/>
      <c r="D38" s="16"/>
      <c r="E38" s="16"/>
      <c r="F38" s="16"/>
      <c r="G38" s="17"/>
    </row>
    <row r="39" spans="1:9" x14ac:dyDescent="0.25">
      <c r="A39" s="2"/>
      <c r="B39" s="20">
        <f t="shared" ref="B39" si="15">SUM(B24,B29)</f>
        <v>5509323346</v>
      </c>
      <c r="C39" s="16">
        <f t="shared" ref="C39:H39" si="16">SUM(C24,C29)</f>
        <v>6931988415</v>
      </c>
      <c r="D39" s="16">
        <f t="shared" ref="D39" si="17">SUM(D24,D29)</f>
        <v>6265273734</v>
      </c>
      <c r="E39" s="16">
        <f t="shared" si="16"/>
        <v>6198669838</v>
      </c>
      <c r="F39" s="16">
        <f t="shared" si="16"/>
        <v>7211130345</v>
      </c>
      <c r="G39" s="16">
        <f t="shared" si="16"/>
        <v>7432153720</v>
      </c>
      <c r="H39" s="16">
        <f t="shared" si="16"/>
        <v>10823332353</v>
      </c>
      <c r="I39" s="16">
        <f>SUM(I24,I29)</f>
        <v>12203928923</v>
      </c>
    </row>
    <row r="40" spans="1:9" x14ac:dyDescent="0.25">
      <c r="A40" s="2"/>
      <c r="B40" s="20"/>
      <c r="C40" s="16"/>
      <c r="D40" s="16"/>
      <c r="E40" s="16"/>
      <c r="F40" s="16"/>
      <c r="G40" s="16"/>
      <c r="H40" s="16"/>
    </row>
    <row r="41" spans="1:9" x14ac:dyDescent="0.25">
      <c r="A41" s="31" t="s">
        <v>82</v>
      </c>
      <c r="B41" s="20">
        <f t="shared" ref="B41" si="18">SUM(B42:B47)</f>
        <v>26077553652</v>
      </c>
      <c r="C41" s="16">
        <f t="shared" ref="C41:H41" si="19">SUM(C42:C47)</f>
        <v>25914720332</v>
      </c>
      <c r="D41" s="16">
        <f t="shared" ref="D41" si="20">SUM(D42:D47)</f>
        <v>26025340180</v>
      </c>
      <c r="E41" s="16">
        <f t="shared" si="19"/>
        <v>26303832048</v>
      </c>
      <c r="F41" s="16">
        <f t="shared" si="19"/>
        <v>25868403945</v>
      </c>
      <c r="G41" s="16">
        <f t="shared" si="19"/>
        <v>26026327038</v>
      </c>
      <c r="H41" s="16">
        <f t="shared" si="19"/>
        <v>23899888158</v>
      </c>
      <c r="I41" s="16">
        <f>SUM(I42:I47)</f>
        <v>23481080515</v>
      </c>
    </row>
    <row r="42" spans="1:9" x14ac:dyDescent="0.25">
      <c r="A42" t="s">
        <v>6</v>
      </c>
      <c r="B42" s="18">
        <v>2944000000</v>
      </c>
      <c r="C42" s="17">
        <v>2944000000</v>
      </c>
      <c r="D42" s="17">
        <v>2944000000</v>
      </c>
      <c r="E42" s="17">
        <v>2944000000</v>
      </c>
      <c r="F42" s="17">
        <v>2944000000</v>
      </c>
      <c r="G42" s="17">
        <v>2944000000</v>
      </c>
      <c r="H42" s="1">
        <v>2944000000</v>
      </c>
      <c r="I42" s="17">
        <v>2944000000</v>
      </c>
    </row>
    <row r="43" spans="1:9" x14ac:dyDescent="0.25">
      <c r="A43" t="s">
        <v>16</v>
      </c>
      <c r="B43" s="18">
        <v>6181931836</v>
      </c>
      <c r="C43" s="17">
        <v>6181931836</v>
      </c>
      <c r="D43" s="17">
        <v>6181931836</v>
      </c>
      <c r="E43" s="17">
        <v>6181931836</v>
      </c>
      <c r="F43" s="17">
        <v>6181931836</v>
      </c>
      <c r="G43" s="17">
        <v>6181931836</v>
      </c>
      <c r="H43" s="17">
        <v>6181931836</v>
      </c>
      <c r="I43" s="17">
        <v>6181931836</v>
      </c>
    </row>
    <row r="44" spans="1:9" x14ac:dyDescent="0.25">
      <c r="A44" t="s">
        <v>24</v>
      </c>
      <c r="B44" s="18">
        <v>944219701</v>
      </c>
      <c r="C44" s="17">
        <v>944219701</v>
      </c>
      <c r="D44" s="17">
        <v>944219701</v>
      </c>
      <c r="E44" s="17">
        <v>944219701</v>
      </c>
      <c r="F44" s="17">
        <v>944819701</v>
      </c>
      <c r="G44" s="17">
        <v>944219701</v>
      </c>
      <c r="H44" s="17"/>
    </row>
    <row r="45" spans="1:9" x14ac:dyDescent="0.25">
      <c r="A45" t="s">
        <v>25</v>
      </c>
      <c r="B45" s="18">
        <v>0</v>
      </c>
      <c r="C45" s="17">
        <v>0</v>
      </c>
      <c r="D45" s="17">
        <v>0</v>
      </c>
      <c r="E45" s="17">
        <v>0</v>
      </c>
      <c r="F45" s="17"/>
      <c r="G45" s="17">
        <v>0</v>
      </c>
    </row>
    <row r="46" spans="1:9" x14ac:dyDescent="0.25">
      <c r="A46" t="s">
        <v>26</v>
      </c>
      <c r="B46" s="18">
        <v>12905620397</v>
      </c>
      <c r="C46" s="17">
        <v>12809279428</v>
      </c>
      <c r="D46" s="17">
        <v>12777363231</v>
      </c>
      <c r="E46" s="17">
        <v>12714106511</v>
      </c>
      <c r="F46" s="17">
        <v>12682765987</v>
      </c>
      <c r="G46" s="17">
        <v>12649464357</v>
      </c>
      <c r="H46" s="1">
        <v>10235649046</v>
      </c>
      <c r="I46" s="17">
        <v>10212094881</v>
      </c>
    </row>
    <row r="47" spans="1:9" x14ac:dyDescent="0.25">
      <c r="A47" t="s">
        <v>7</v>
      </c>
      <c r="B47" s="18">
        <v>3101781718</v>
      </c>
      <c r="C47" s="17">
        <v>3035289367</v>
      </c>
      <c r="D47" s="17">
        <v>3177825412</v>
      </c>
      <c r="E47" s="17">
        <v>3519574000</v>
      </c>
      <c r="F47" s="17">
        <v>3114886421</v>
      </c>
      <c r="G47" s="17">
        <v>3306711144</v>
      </c>
      <c r="H47" s="1">
        <v>4538307276</v>
      </c>
      <c r="I47" s="17">
        <v>4143053798</v>
      </c>
    </row>
    <row r="48" spans="1:9" x14ac:dyDescent="0.25">
      <c r="A48" s="2"/>
      <c r="B48" s="20"/>
      <c r="C48" s="16"/>
      <c r="D48" s="16"/>
      <c r="E48" s="16"/>
      <c r="F48" s="16"/>
      <c r="G48" s="16"/>
      <c r="H48" s="16"/>
    </row>
    <row r="49" spans="1:9" x14ac:dyDescent="0.25">
      <c r="A49" s="2"/>
      <c r="B49" s="20"/>
      <c r="C49" s="17"/>
      <c r="D49" s="16"/>
      <c r="E49" s="16"/>
      <c r="F49" s="16"/>
      <c r="G49" s="17"/>
    </row>
    <row r="50" spans="1:9" x14ac:dyDescent="0.25">
      <c r="A50" s="2"/>
      <c r="B50" s="20">
        <f>SUM(B41,B39)</f>
        <v>31586876998</v>
      </c>
      <c r="C50" s="16">
        <f>SUM(C41,C39)</f>
        <v>32846708747</v>
      </c>
      <c r="D50" s="16">
        <f>SUM(D41,D39)</f>
        <v>32290613914</v>
      </c>
      <c r="E50" s="16">
        <f>SUM(E41,E39)</f>
        <v>32502501886</v>
      </c>
      <c r="F50" s="16">
        <f>SUM(F41,F39)+1</f>
        <v>33079534291</v>
      </c>
      <c r="G50" s="16">
        <f>SUM(G41,G39)</f>
        <v>33458480758</v>
      </c>
      <c r="H50" s="16">
        <f>SUM(H41,H39)</f>
        <v>34723220511</v>
      </c>
      <c r="I50" s="16">
        <f>SUM(I41,I39)</f>
        <v>35685009438</v>
      </c>
    </row>
    <row r="51" spans="1:9" x14ac:dyDescent="0.25">
      <c r="B51" s="18"/>
      <c r="C51" s="17"/>
      <c r="D51" s="17"/>
      <c r="E51" s="17"/>
      <c r="F51" s="17"/>
      <c r="G51" s="17"/>
    </row>
    <row r="52" spans="1:9" x14ac:dyDescent="0.25">
      <c r="A52" s="34" t="s">
        <v>83</v>
      </c>
      <c r="B52" s="15">
        <f t="shared" ref="B52:I52" si="21">B41/(B42/10)</f>
        <v>88.578646915760871</v>
      </c>
      <c r="C52" s="12">
        <f t="shared" si="21"/>
        <v>88.025544605978254</v>
      </c>
      <c r="D52" s="12">
        <f t="shared" si="21"/>
        <v>88.401291372282614</v>
      </c>
      <c r="E52" s="12">
        <f t="shared" si="21"/>
        <v>89.347255597826091</v>
      </c>
      <c r="F52" s="12">
        <f t="shared" si="21"/>
        <v>87.868219921874996</v>
      </c>
      <c r="G52" s="12">
        <f t="shared" si="21"/>
        <v>88.404643471467395</v>
      </c>
      <c r="H52" s="12">
        <f t="shared" si="21"/>
        <v>81.181685319293479</v>
      </c>
      <c r="I52" s="12">
        <f t="shared" si="21"/>
        <v>79.759105010190211</v>
      </c>
    </row>
    <row r="53" spans="1:9" x14ac:dyDescent="0.25">
      <c r="A53" s="34" t="s">
        <v>84</v>
      </c>
      <c r="B53" s="35">
        <f>B42/10</f>
        <v>294400000</v>
      </c>
      <c r="C53" s="35">
        <f t="shared" ref="C53:I53" si="22">C42/10</f>
        <v>294400000</v>
      </c>
      <c r="D53" s="35">
        <f t="shared" si="22"/>
        <v>294400000</v>
      </c>
      <c r="E53" s="35">
        <f t="shared" si="22"/>
        <v>294400000</v>
      </c>
      <c r="F53" s="35">
        <f t="shared" si="22"/>
        <v>294400000</v>
      </c>
      <c r="G53" s="35">
        <f t="shared" si="22"/>
        <v>294400000</v>
      </c>
      <c r="H53" s="35">
        <f t="shared" si="22"/>
        <v>294400000</v>
      </c>
      <c r="I53" s="35">
        <f t="shared" si="22"/>
        <v>294400000</v>
      </c>
    </row>
    <row r="54" spans="1:9" x14ac:dyDescent="0.25">
      <c r="B54" s="37"/>
      <c r="H54" s="28"/>
    </row>
    <row r="55" spans="1:9" x14ac:dyDescent="0.25">
      <c r="B55" s="37"/>
    </row>
    <row r="56" spans="1:9" x14ac:dyDescent="0.25">
      <c r="B56" s="37"/>
    </row>
    <row r="57" spans="1:9" x14ac:dyDescent="0.25">
      <c r="B57" s="37"/>
    </row>
    <row r="58" spans="1:9" x14ac:dyDescent="0.25">
      <c r="B58" s="37"/>
    </row>
    <row r="59" spans="1:9" x14ac:dyDescent="0.25">
      <c r="B59" s="37"/>
    </row>
    <row r="60" spans="1:9" x14ac:dyDescent="0.25">
      <c r="B60" s="37"/>
    </row>
    <row r="61" spans="1:9" x14ac:dyDescent="0.25">
      <c r="B61" s="37"/>
    </row>
    <row r="62" spans="1:9" x14ac:dyDescent="0.25">
      <c r="B62" s="37"/>
    </row>
    <row r="63" spans="1:9" x14ac:dyDescent="0.25">
      <c r="B63" s="37"/>
    </row>
    <row r="64" spans="1:9" x14ac:dyDescent="0.25">
      <c r="B64" s="37"/>
    </row>
    <row r="65" spans="2:2" x14ac:dyDescent="0.25">
      <c r="B65" s="37"/>
    </row>
    <row r="66" spans="2:2" x14ac:dyDescent="0.25">
      <c r="B66" s="37"/>
    </row>
    <row r="67" spans="2:2" x14ac:dyDescent="0.25">
      <c r="B67" s="37"/>
    </row>
    <row r="68" spans="2:2" x14ac:dyDescent="0.25">
      <c r="B68" s="37"/>
    </row>
    <row r="69" spans="2:2" x14ac:dyDescent="0.25">
      <c r="B69" s="37"/>
    </row>
    <row r="70" spans="2:2" x14ac:dyDescent="0.25">
      <c r="B70" s="37"/>
    </row>
    <row r="71" spans="2:2" x14ac:dyDescent="0.25">
      <c r="B71" s="37"/>
    </row>
    <row r="72" spans="2:2" x14ac:dyDescent="0.25">
      <c r="B72" s="37"/>
    </row>
    <row r="73" spans="2:2" x14ac:dyDescent="0.25">
      <c r="B73" s="37"/>
    </row>
    <row r="74" spans="2:2" x14ac:dyDescent="0.25">
      <c r="B74" s="37"/>
    </row>
    <row r="75" spans="2:2" x14ac:dyDescent="0.25">
      <c r="B75" s="37"/>
    </row>
    <row r="76" spans="2:2" x14ac:dyDescent="0.25">
      <c r="B76" s="37"/>
    </row>
    <row r="77" spans="2:2" x14ac:dyDescent="0.25">
      <c r="B77" s="37"/>
    </row>
    <row r="78" spans="2:2" x14ac:dyDescent="0.25">
      <c r="B78" s="37"/>
    </row>
    <row r="79" spans="2:2" x14ac:dyDescent="0.25">
      <c r="B79" s="37"/>
    </row>
    <row r="80" spans="2:2" x14ac:dyDescent="0.25">
      <c r="B80" s="37"/>
    </row>
    <row r="81" spans="2:2" x14ac:dyDescent="0.25">
      <c r="B81" s="37"/>
    </row>
    <row r="82" spans="2:2" x14ac:dyDescent="0.25">
      <c r="B82" s="37"/>
    </row>
    <row r="83" spans="2:2" x14ac:dyDescent="0.25">
      <c r="B83" s="37"/>
    </row>
    <row r="84" spans="2:2" x14ac:dyDescent="0.25">
      <c r="B84" s="37"/>
    </row>
    <row r="85" spans="2:2" x14ac:dyDescent="0.25">
      <c r="B85" s="37"/>
    </row>
    <row r="86" spans="2:2" x14ac:dyDescent="0.25">
      <c r="B86" s="37"/>
    </row>
    <row r="87" spans="2:2" x14ac:dyDescent="0.25">
      <c r="B87" s="37"/>
    </row>
    <row r="88" spans="2:2" x14ac:dyDescent="0.25">
      <c r="B88" s="37"/>
    </row>
    <row r="89" spans="2:2" x14ac:dyDescent="0.25">
      <c r="B89" s="37"/>
    </row>
    <row r="90" spans="2:2" x14ac:dyDescent="0.25">
      <c r="B90" s="37"/>
    </row>
    <row r="91" spans="2:2" x14ac:dyDescent="0.25">
      <c r="B91" s="37"/>
    </row>
    <row r="92" spans="2:2" x14ac:dyDescent="0.25">
      <c r="B92" s="37"/>
    </row>
    <row r="93" spans="2:2" x14ac:dyDescent="0.25">
      <c r="B93" s="37"/>
    </row>
    <row r="94" spans="2:2" x14ac:dyDescent="0.25">
      <c r="B94" s="37"/>
    </row>
    <row r="95" spans="2:2" x14ac:dyDescent="0.25">
      <c r="B95" s="37"/>
    </row>
    <row r="96" spans="2:2" x14ac:dyDescent="0.25">
      <c r="B96" s="37"/>
    </row>
    <row r="97" spans="2:2" x14ac:dyDescent="0.25">
      <c r="B97" s="37"/>
    </row>
    <row r="98" spans="2:2" x14ac:dyDescent="0.25">
      <c r="B98" s="37"/>
    </row>
    <row r="99" spans="2:2" x14ac:dyDescent="0.25">
      <c r="B99" s="37"/>
    </row>
    <row r="100" spans="2:2" x14ac:dyDescent="0.25">
      <c r="B100" s="37"/>
    </row>
    <row r="101" spans="2:2" x14ac:dyDescent="0.25">
      <c r="B101" s="37"/>
    </row>
    <row r="102" spans="2:2" x14ac:dyDescent="0.25">
      <c r="B102" s="37"/>
    </row>
    <row r="103" spans="2:2" x14ac:dyDescent="0.25">
      <c r="B103" s="37"/>
    </row>
    <row r="104" spans="2:2" x14ac:dyDescent="0.25">
      <c r="B104" s="37"/>
    </row>
    <row r="105" spans="2:2" x14ac:dyDescent="0.25">
      <c r="B105" s="37"/>
    </row>
    <row r="106" spans="2:2" x14ac:dyDescent="0.25">
      <c r="B106" s="37"/>
    </row>
    <row r="107" spans="2:2" x14ac:dyDescent="0.25">
      <c r="B107" s="37"/>
    </row>
    <row r="108" spans="2:2" x14ac:dyDescent="0.25">
      <c r="B108" s="37"/>
    </row>
    <row r="109" spans="2:2" x14ac:dyDescent="0.25">
      <c r="B109" s="37"/>
    </row>
    <row r="110" spans="2:2" x14ac:dyDescent="0.25">
      <c r="B110" s="37"/>
    </row>
    <row r="111" spans="2:2" x14ac:dyDescent="0.25">
      <c r="B111" s="37"/>
    </row>
    <row r="112" spans="2:2" x14ac:dyDescent="0.25">
      <c r="B112" s="37"/>
    </row>
    <row r="113" spans="2:2" x14ac:dyDescent="0.25">
      <c r="B113" s="37"/>
    </row>
    <row r="114" spans="2:2" x14ac:dyDescent="0.25">
      <c r="B114" s="37"/>
    </row>
    <row r="115" spans="2:2" x14ac:dyDescent="0.25">
      <c r="B115" s="37"/>
    </row>
    <row r="116" spans="2:2" x14ac:dyDescent="0.25">
      <c r="B116" s="37"/>
    </row>
    <row r="117" spans="2:2" x14ac:dyDescent="0.25">
      <c r="B117" s="37"/>
    </row>
    <row r="118" spans="2:2" x14ac:dyDescent="0.25">
      <c r="B118" s="37"/>
    </row>
    <row r="119" spans="2:2" x14ac:dyDescent="0.25">
      <c r="B119" s="37"/>
    </row>
    <row r="120" spans="2:2" x14ac:dyDescent="0.25">
      <c r="B120" s="37"/>
    </row>
    <row r="121" spans="2:2" x14ac:dyDescent="0.25">
      <c r="B121" s="37"/>
    </row>
    <row r="122" spans="2:2" x14ac:dyDescent="0.25">
      <c r="B122" s="37"/>
    </row>
    <row r="123" spans="2:2" x14ac:dyDescent="0.25">
      <c r="B123" s="37"/>
    </row>
    <row r="124" spans="2:2" x14ac:dyDescent="0.25">
      <c r="B124" s="37"/>
    </row>
    <row r="125" spans="2:2" x14ac:dyDescent="0.25">
      <c r="B125" s="37"/>
    </row>
    <row r="126" spans="2:2" x14ac:dyDescent="0.25">
      <c r="B126" s="37"/>
    </row>
    <row r="127" spans="2:2" x14ac:dyDescent="0.25">
      <c r="B127" s="37"/>
    </row>
    <row r="128" spans="2:2" x14ac:dyDescent="0.25">
      <c r="B128" s="37"/>
    </row>
    <row r="129" spans="2:2" x14ac:dyDescent="0.25">
      <c r="B129" s="37"/>
    </row>
    <row r="130" spans="2:2" x14ac:dyDescent="0.25">
      <c r="B130" s="37"/>
    </row>
    <row r="131" spans="2:2" x14ac:dyDescent="0.25">
      <c r="B131" s="37"/>
    </row>
    <row r="132" spans="2:2" x14ac:dyDescent="0.25">
      <c r="B132" s="37"/>
    </row>
    <row r="133" spans="2:2" x14ac:dyDescent="0.25">
      <c r="B133" s="37"/>
    </row>
    <row r="134" spans="2:2" x14ac:dyDescent="0.25">
      <c r="B134" s="37"/>
    </row>
    <row r="135" spans="2:2" x14ac:dyDescent="0.25">
      <c r="B135" s="37"/>
    </row>
    <row r="136" spans="2:2" x14ac:dyDescent="0.25">
      <c r="B136" s="37"/>
    </row>
    <row r="137" spans="2:2" x14ac:dyDescent="0.25">
      <c r="B137" s="37"/>
    </row>
    <row r="138" spans="2:2" x14ac:dyDescent="0.25">
      <c r="B138" s="37"/>
    </row>
    <row r="139" spans="2:2" x14ac:dyDescent="0.25">
      <c r="B139" s="37"/>
    </row>
    <row r="140" spans="2:2" x14ac:dyDescent="0.25">
      <c r="B140" s="37"/>
    </row>
    <row r="141" spans="2:2" x14ac:dyDescent="0.25">
      <c r="B141" s="37"/>
    </row>
    <row r="142" spans="2:2" x14ac:dyDescent="0.25">
      <c r="B142" s="37"/>
    </row>
    <row r="143" spans="2:2" x14ac:dyDescent="0.25">
      <c r="B143" s="37"/>
    </row>
    <row r="144" spans="2:2" x14ac:dyDescent="0.25">
      <c r="B144" s="37"/>
    </row>
    <row r="145" spans="2:2" x14ac:dyDescent="0.25">
      <c r="B145" s="37"/>
    </row>
    <row r="146" spans="2:2" x14ac:dyDescent="0.25">
      <c r="B146" s="37"/>
    </row>
    <row r="147" spans="2:2" x14ac:dyDescent="0.25">
      <c r="B147" s="37"/>
    </row>
    <row r="148" spans="2:2" x14ac:dyDescent="0.25">
      <c r="B148" s="37"/>
    </row>
    <row r="149" spans="2:2" x14ac:dyDescent="0.25">
      <c r="B149" s="37"/>
    </row>
    <row r="150" spans="2:2" x14ac:dyDescent="0.25">
      <c r="B150" s="37"/>
    </row>
    <row r="151" spans="2:2" x14ac:dyDescent="0.25">
      <c r="B151" s="37"/>
    </row>
    <row r="152" spans="2:2" x14ac:dyDescent="0.25">
      <c r="B152" s="37"/>
    </row>
    <row r="153" spans="2:2" x14ac:dyDescent="0.25">
      <c r="B153" s="37"/>
    </row>
    <row r="154" spans="2:2" x14ac:dyDescent="0.25">
      <c r="B154" s="37"/>
    </row>
    <row r="155" spans="2:2" x14ac:dyDescent="0.25">
      <c r="B155" s="37"/>
    </row>
    <row r="156" spans="2:2" x14ac:dyDescent="0.25">
      <c r="B156" s="37"/>
    </row>
    <row r="157" spans="2:2" x14ac:dyDescent="0.25">
      <c r="B157" s="37"/>
    </row>
    <row r="158" spans="2:2" x14ac:dyDescent="0.25">
      <c r="B158" s="37"/>
    </row>
    <row r="159" spans="2:2" x14ac:dyDescent="0.25">
      <c r="B159" s="37"/>
    </row>
    <row r="160" spans="2:2" x14ac:dyDescent="0.25">
      <c r="B160" s="37"/>
    </row>
    <row r="161" spans="2:2" x14ac:dyDescent="0.25">
      <c r="B161" s="37"/>
    </row>
    <row r="162" spans="2:2" x14ac:dyDescent="0.25">
      <c r="B162" s="37"/>
    </row>
    <row r="163" spans="2:2" x14ac:dyDescent="0.25">
      <c r="B163" s="37"/>
    </row>
    <row r="164" spans="2:2" x14ac:dyDescent="0.25">
      <c r="B164" s="37"/>
    </row>
    <row r="165" spans="2:2" x14ac:dyDescent="0.25">
      <c r="B165" s="37"/>
    </row>
    <row r="166" spans="2:2" x14ac:dyDescent="0.25">
      <c r="B166" s="37"/>
    </row>
    <row r="167" spans="2:2" x14ac:dyDescent="0.25">
      <c r="B167" s="37"/>
    </row>
    <row r="168" spans="2:2" x14ac:dyDescent="0.25">
      <c r="B168" s="37"/>
    </row>
    <row r="169" spans="2:2" x14ac:dyDescent="0.25">
      <c r="B169" s="37"/>
    </row>
    <row r="170" spans="2:2" x14ac:dyDescent="0.25">
      <c r="B170" s="37"/>
    </row>
    <row r="171" spans="2:2" x14ac:dyDescent="0.25">
      <c r="B171" s="37"/>
    </row>
    <row r="172" spans="2:2" x14ac:dyDescent="0.25">
      <c r="B172" s="37"/>
    </row>
    <row r="173" spans="2:2" x14ac:dyDescent="0.25">
      <c r="B173" s="37"/>
    </row>
    <row r="174" spans="2:2" x14ac:dyDescent="0.25">
      <c r="B174" s="37"/>
    </row>
    <row r="175" spans="2:2" x14ac:dyDescent="0.25">
      <c r="B175" s="37"/>
    </row>
    <row r="176" spans="2:2" x14ac:dyDescent="0.25">
      <c r="B176" s="37"/>
    </row>
    <row r="177" spans="2:2" x14ac:dyDescent="0.25">
      <c r="B177" s="37"/>
    </row>
    <row r="178" spans="2:2" x14ac:dyDescent="0.25">
      <c r="B178" s="37"/>
    </row>
    <row r="179" spans="2:2" x14ac:dyDescent="0.25">
      <c r="B179" s="37"/>
    </row>
    <row r="180" spans="2:2" x14ac:dyDescent="0.25">
      <c r="B180" s="37"/>
    </row>
    <row r="181" spans="2:2" x14ac:dyDescent="0.25">
      <c r="B181" s="37"/>
    </row>
    <row r="182" spans="2:2" x14ac:dyDescent="0.25">
      <c r="B182" s="37"/>
    </row>
    <row r="183" spans="2:2" x14ac:dyDescent="0.25">
      <c r="B183" s="37"/>
    </row>
    <row r="184" spans="2:2" x14ac:dyDescent="0.25">
      <c r="B184" s="37"/>
    </row>
    <row r="185" spans="2:2" x14ac:dyDescent="0.25">
      <c r="B185" s="37"/>
    </row>
    <row r="186" spans="2:2" x14ac:dyDescent="0.25">
      <c r="B186" s="37"/>
    </row>
    <row r="187" spans="2:2" x14ac:dyDescent="0.25">
      <c r="B187" s="37"/>
    </row>
    <row r="188" spans="2:2" x14ac:dyDescent="0.25">
      <c r="B188" s="37"/>
    </row>
    <row r="189" spans="2:2" x14ac:dyDescent="0.25">
      <c r="B189" s="37"/>
    </row>
    <row r="190" spans="2:2" x14ac:dyDescent="0.25">
      <c r="B190" s="37"/>
    </row>
    <row r="191" spans="2:2" x14ac:dyDescent="0.25">
      <c r="B191" s="37"/>
    </row>
    <row r="192" spans="2:2" x14ac:dyDescent="0.25">
      <c r="B192" s="37"/>
    </row>
    <row r="193" spans="2:2" x14ac:dyDescent="0.25">
      <c r="B193" s="37"/>
    </row>
    <row r="194" spans="2:2" x14ac:dyDescent="0.25">
      <c r="B194" s="37"/>
    </row>
    <row r="195" spans="2:2" x14ac:dyDescent="0.25">
      <c r="B195" s="37"/>
    </row>
    <row r="196" spans="2:2" x14ac:dyDescent="0.25">
      <c r="B196" s="37"/>
    </row>
    <row r="197" spans="2:2" x14ac:dyDescent="0.25">
      <c r="B197" s="37"/>
    </row>
    <row r="198" spans="2:2" x14ac:dyDescent="0.25">
      <c r="B198" s="37"/>
    </row>
    <row r="199" spans="2:2" x14ac:dyDescent="0.25">
      <c r="B199" s="37"/>
    </row>
    <row r="200" spans="2:2" x14ac:dyDescent="0.25">
      <c r="B200" s="37"/>
    </row>
    <row r="201" spans="2:2" x14ac:dyDescent="0.25">
      <c r="B201" s="37"/>
    </row>
    <row r="202" spans="2:2" x14ac:dyDescent="0.25">
      <c r="B202" s="37"/>
    </row>
    <row r="203" spans="2:2" x14ac:dyDescent="0.25">
      <c r="B203" s="37"/>
    </row>
    <row r="204" spans="2:2" x14ac:dyDescent="0.25">
      <c r="B204" s="37"/>
    </row>
    <row r="205" spans="2:2" x14ac:dyDescent="0.25">
      <c r="B205" s="37"/>
    </row>
    <row r="206" spans="2:2" x14ac:dyDescent="0.25">
      <c r="B206" s="37"/>
    </row>
    <row r="207" spans="2:2" x14ac:dyDescent="0.25">
      <c r="B207" s="37"/>
    </row>
    <row r="208" spans="2:2" x14ac:dyDescent="0.25">
      <c r="B208" s="37"/>
    </row>
    <row r="209" spans="2:2" x14ac:dyDescent="0.25">
      <c r="B209" s="37"/>
    </row>
    <row r="210" spans="2:2" x14ac:dyDescent="0.25">
      <c r="B210" s="37"/>
    </row>
    <row r="211" spans="2:2" x14ac:dyDescent="0.25">
      <c r="B211" s="37"/>
    </row>
    <row r="212" spans="2:2" x14ac:dyDescent="0.25">
      <c r="B212" s="37"/>
    </row>
    <row r="213" spans="2:2" x14ac:dyDescent="0.25">
      <c r="B213" s="37"/>
    </row>
    <row r="214" spans="2:2" x14ac:dyDescent="0.25">
      <c r="B214" s="37"/>
    </row>
    <row r="215" spans="2:2" x14ac:dyDescent="0.25">
      <c r="B215" s="37"/>
    </row>
    <row r="216" spans="2:2" x14ac:dyDescent="0.25">
      <c r="B216" s="37"/>
    </row>
    <row r="217" spans="2:2" x14ac:dyDescent="0.25">
      <c r="B217" s="37"/>
    </row>
    <row r="218" spans="2:2" x14ac:dyDescent="0.25">
      <c r="B218" s="37"/>
    </row>
    <row r="219" spans="2:2" x14ac:dyDescent="0.25">
      <c r="B219" s="37"/>
    </row>
    <row r="220" spans="2:2" x14ac:dyDescent="0.25">
      <c r="B220" s="37"/>
    </row>
    <row r="221" spans="2:2" x14ac:dyDescent="0.25">
      <c r="B221" s="37"/>
    </row>
    <row r="222" spans="2:2" x14ac:dyDescent="0.25">
      <c r="B222" s="37"/>
    </row>
    <row r="223" spans="2:2" x14ac:dyDescent="0.25">
      <c r="B223" s="37"/>
    </row>
    <row r="224" spans="2:2" x14ac:dyDescent="0.25">
      <c r="B224" s="37"/>
    </row>
    <row r="225" spans="2:2" x14ac:dyDescent="0.25">
      <c r="B225" s="37"/>
    </row>
    <row r="226" spans="2:2" x14ac:dyDescent="0.25">
      <c r="B226" s="37"/>
    </row>
    <row r="227" spans="2:2" x14ac:dyDescent="0.25">
      <c r="B227" s="37"/>
    </row>
    <row r="228" spans="2:2" x14ac:dyDescent="0.25">
      <c r="B228" s="37"/>
    </row>
    <row r="229" spans="2:2" x14ac:dyDescent="0.25">
      <c r="B229" s="37"/>
    </row>
    <row r="230" spans="2:2" x14ac:dyDescent="0.25">
      <c r="B230" s="37"/>
    </row>
    <row r="231" spans="2:2" x14ac:dyDescent="0.25">
      <c r="B231" s="37"/>
    </row>
    <row r="232" spans="2:2" x14ac:dyDescent="0.25">
      <c r="B232" s="37"/>
    </row>
    <row r="233" spans="2:2" x14ac:dyDescent="0.25">
      <c r="B233" s="37"/>
    </row>
    <row r="234" spans="2:2" x14ac:dyDescent="0.25">
      <c r="B234" s="37"/>
    </row>
    <row r="235" spans="2:2" x14ac:dyDescent="0.25">
      <c r="B235" s="37"/>
    </row>
    <row r="236" spans="2:2" x14ac:dyDescent="0.25">
      <c r="B236" s="37"/>
    </row>
    <row r="237" spans="2:2" x14ac:dyDescent="0.25">
      <c r="B237" s="37"/>
    </row>
    <row r="238" spans="2:2" x14ac:dyDescent="0.25">
      <c r="B238" s="37"/>
    </row>
    <row r="239" spans="2:2" x14ac:dyDescent="0.25">
      <c r="B239" s="37"/>
    </row>
    <row r="240" spans="2:2" x14ac:dyDescent="0.25">
      <c r="B240" s="37"/>
    </row>
    <row r="241" spans="2:2" x14ac:dyDescent="0.25">
      <c r="B241" s="37"/>
    </row>
    <row r="242" spans="2:2" x14ac:dyDescent="0.25">
      <c r="B242" s="37"/>
    </row>
    <row r="243" spans="2:2" x14ac:dyDescent="0.25">
      <c r="B243" s="37"/>
    </row>
    <row r="244" spans="2:2" x14ac:dyDescent="0.25">
      <c r="B244" s="37"/>
    </row>
    <row r="245" spans="2:2" x14ac:dyDescent="0.25">
      <c r="B245" s="37"/>
    </row>
    <row r="246" spans="2:2" x14ac:dyDescent="0.25">
      <c r="B246" s="37"/>
    </row>
    <row r="247" spans="2:2" x14ac:dyDescent="0.25">
      <c r="B247" s="37"/>
    </row>
    <row r="248" spans="2:2" x14ac:dyDescent="0.25">
      <c r="B248" s="37"/>
    </row>
    <row r="249" spans="2:2" x14ac:dyDescent="0.25">
      <c r="B249" s="37"/>
    </row>
    <row r="250" spans="2:2" x14ac:dyDescent="0.25">
      <c r="B250" s="37"/>
    </row>
    <row r="251" spans="2:2" x14ac:dyDescent="0.25">
      <c r="B251" s="37"/>
    </row>
    <row r="252" spans="2:2" x14ac:dyDescent="0.25">
      <c r="B252" s="37"/>
    </row>
    <row r="253" spans="2:2" x14ac:dyDescent="0.25">
      <c r="B253" s="37"/>
    </row>
    <row r="254" spans="2:2" x14ac:dyDescent="0.25">
      <c r="B254" s="37"/>
    </row>
    <row r="255" spans="2:2" x14ac:dyDescent="0.25">
      <c r="B255" s="37"/>
    </row>
    <row r="256" spans="2:2" x14ac:dyDescent="0.25">
      <c r="B256" s="37"/>
    </row>
    <row r="257" spans="2:2" x14ac:dyDescent="0.25">
      <c r="B257" s="37"/>
    </row>
    <row r="258" spans="2:2" x14ac:dyDescent="0.25">
      <c r="B258" s="37"/>
    </row>
    <row r="259" spans="2:2" x14ac:dyDescent="0.25">
      <c r="B259" s="37"/>
    </row>
    <row r="260" spans="2:2" x14ac:dyDescent="0.25">
      <c r="B260" s="37"/>
    </row>
    <row r="261" spans="2:2" x14ac:dyDescent="0.25">
      <c r="B261" s="37"/>
    </row>
    <row r="262" spans="2:2" x14ac:dyDescent="0.25">
      <c r="B262" s="3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22"/>
  <sheetViews>
    <sheetView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I24" sqref="I24"/>
    </sheetView>
  </sheetViews>
  <sheetFormatPr defaultRowHeight="15" x14ac:dyDescent="0.25"/>
  <cols>
    <col min="1" max="1" width="43.85546875" customWidth="1"/>
    <col min="2" max="2" width="16.85546875" style="29" bestFit="1" customWidth="1"/>
    <col min="3" max="9" width="16.85546875" bestFit="1" customWidth="1"/>
  </cols>
  <sheetData>
    <row r="1" spans="1:9" ht="15.75" x14ac:dyDescent="0.25">
      <c r="A1" s="3" t="s">
        <v>111</v>
      </c>
      <c r="B1" s="37"/>
    </row>
    <row r="2" spans="1:9" ht="15.75" x14ac:dyDescent="0.25">
      <c r="A2" s="3" t="s">
        <v>85</v>
      </c>
      <c r="B2" s="38"/>
      <c r="C2" s="13"/>
      <c r="D2" s="13"/>
      <c r="E2" s="13"/>
      <c r="F2" s="13"/>
      <c r="G2" s="13"/>
      <c r="H2" s="13"/>
      <c r="I2" s="28"/>
    </row>
    <row r="3" spans="1:9" ht="15.75" x14ac:dyDescent="0.25">
      <c r="A3" s="3" t="s">
        <v>77</v>
      </c>
      <c r="B3" s="39"/>
      <c r="C3" s="3"/>
      <c r="D3" s="3"/>
      <c r="E3" s="3"/>
      <c r="F3" s="3"/>
      <c r="G3" s="3"/>
    </row>
    <row r="4" spans="1:9" ht="15.75" x14ac:dyDescent="0.25">
      <c r="A4" s="3"/>
      <c r="B4" s="56" t="s">
        <v>72</v>
      </c>
      <c r="C4" s="57" t="s">
        <v>67</v>
      </c>
      <c r="D4" s="58" t="s">
        <v>73</v>
      </c>
      <c r="E4" s="59" t="s">
        <v>70</v>
      </c>
      <c r="F4" s="59" t="s">
        <v>67</v>
      </c>
      <c r="G4" s="57" t="s">
        <v>73</v>
      </c>
      <c r="H4" s="62" t="s">
        <v>70</v>
      </c>
      <c r="I4" s="62" t="s">
        <v>67</v>
      </c>
    </row>
    <row r="5" spans="1:9" ht="15.75" x14ac:dyDescent="0.25">
      <c r="A5" s="3"/>
      <c r="B5" s="60">
        <v>42825</v>
      </c>
      <c r="C5" s="58">
        <v>43100</v>
      </c>
      <c r="D5" s="58">
        <v>43190</v>
      </c>
      <c r="E5" s="58">
        <v>43373</v>
      </c>
      <c r="F5" s="58">
        <v>43465</v>
      </c>
      <c r="G5" s="58">
        <v>43555</v>
      </c>
      <c r="H5" s="55">
        <v>43738</v>
      </c>
      <c r="I5" s="55">
        <v>43830</v>
      </c>
    </row>
    <row r="6" spans="1:9" x14ac:dyDescent="0.25">
      <c r="A6" s="34" t="s">
        <v>86</v>
      </c>
      <c r="B6" s="18">
        <v>1351805488</v>
      </c>
      <c r="C6" s="17">
        <v>1109816938</v>
      </c>
      <c r="D6" s="17">
        <v>1648966633</v>
      </c>
      <c r="E6" s="17">
        <v>555858454</v>
      </c>
      <c r="F6" s="17">
        <v>1131698131</v>
      </c>
      <c r="G6" s="17">
        <v>1671142293</v>
      </c>
      <c r="H6" s="17">
        <v>513194956</v>
      </c>
      <c r="I6" s="17">
        <v>1116409742</v>
      </c>
    </row>
    <row r="7" spans="1:9" x14ac:dyDescent="0.25">
      <c r="A7" t="s">
        <v>87</v>
      </c>
      <c r="B7" s="40">
        <v>299318072</v>
      </c>
      <c r="C7" s="19">
        <v>236307451</v>
      </c>
      <c r="D7" s="19">
        <v>360711885</v>
      </c>
      <c r="E7" s="19">
        <v>127844440</v>
      </c>
      <c r="F7" s="19">
        <v>243479379</v>
      </c>
      <c r="G7" s="19">
        <v>376565825</v>
      </c>
      <c r="H7" s="19">
        <v>114455629</v>
      </c>
      <c r="I7" s="19">
        <v>251062922</v>
      </c>
    </row>
    <row r="8" spans="1:9" x14ac:dyDescent="0.25">
      <c r="A8" s="34" t="s">
        <v>4</v>
      </c>
      <c r="B8" s="20">
        <f t="shared" ref="B8" si="0">B6-B7</f>
        <v>1052487416</v>
      </c>
      <c r="C8" s="16">
        <f>C6-C7</f>
        <v>873509487</v>
      </c>
      <c r="D8" s="16">
        <f t="shared" ref="D8" si="1">D6-D7</f>
        <v>1288254748</v>
      </c>
      <c r="E8" s="16">
        <f t="shared" ref="E8:H8" si="2">E6-E7</f>
        <v>428014014</v>
      </c>
      <c r="F8" s="16">
        <f t="shared" si="2"/>
        <v>888218752</v>
      </c>
      <c r="G8" s="16">
        <f t="shared" si="2"/>
        <v>1294576468</v>
      </c>
      <c r="H8" s="16">
        <f t="shared" si="2"/>
        <v>398739327</v>
      </c>
      <c r="I8" s="16">
        <f>I6-I7</f>
        <v>865346820</v>
      </c>
    </row>
    <row r="9" spans="1:9" x14ac:dyDescent="0.25">
      <c r="A9" s="2"/>
      <c r="B9" s="20"/>
      <c r="C9" s="16"/>
      <c r="D9" s="16"/>
      <c r="E9" s="16"/>
      <c r="F9" s="16"/>
      <c r="G9" s="16"/>
      <c r="H9" s="17"/>
    </row>
    <row r="10" spans="1:9" x14ac:dyDescent="0.25">
      <c r="A10" s="34" t="s">
        <v>88</v>
      </c>
      <c r="B10" s="20">
        <f t="shared" ref="B10:I10" si="3">SUM(B11:B11)</f>
        <v>332981156</v>
      </c>
      <c r="C10" s="20">
        <f t="shared" si="3"/>
        <v>255710471</v>
      </c>
      <c r="D10" s="20">
        <f t="shared" si="3"/>
        <v>394221787</v>
      </c>
      <c r="E10" s="20">
        <f t="shared" si="3"/>
        <v>152288569</v>
      </c>
      <c r="F10" s="20">
        <f t="shared" si="3"/>
        <v>278496130</v>
      </c>
      <c r="G10" s="20">
        <f t="shared" si="3"/>
        <v>423358169</v>
      </c>
      <c r="H10" s="20">
        <f t="shared" si="3"/>
        <v>136429511</v>
      </c>
      <c r="I10" s="20">
        <f t="shared" si="3"/>
        <v>249764285</v>
      </c>
    </row>
    <row r="11" spans="1:9" x14ac:dyDescent="0.25">
      <c r="A11" s="5" t="s">
        <v>35</v>
      </c>
      <c r="B11" s="18">
        <v>332981156</v>
      </c>
      <c r="C11" s="17">
        <v>255710471</v>
      </c>
      <c r="D11" s="17">
        <v>394221787</v>
      </c>
      <c r="E11" s="17">
        <v>152288569</v>
      </c>
      <c r="F11" s="17">
        <v>278496130</v>
      </c>
      <c r="G11" s="17">
        <v>423358169</v>
      </c>
      <c r="H11" s="17">
        <v>136429511</v>
      </c>
      <c r="I11" s="17">
        <v>249764285</v>
      </c>
    </row>
    <row r="12" spans="1:9" x14ac:dyDescent="0.25">
      <c r="A12" s="5"/>
      <c r="B12" s="18"/>
      <c r="C12" s="17"/>
      <c r="D12" s="17"/>
      <c r="E12" s="17"/>
      <c r="F12" s="17"/>
      <c r="G12" s="17"/>
      <c r="H12" s="17"/>
    </row>
    <row r="13" spans="1:9" x14ac:dyDescent="0.25">
      <c r="A13" s="34" t="s">
        <v>5</v>
      </c>
      <c r="B13" s="20">
        <f t="shared" ref="B13" si="4">B8-B10</f>
        <v>719506260</v>
      </c>
      <c r="C13" s="16">
        <f>C8-C10</f>
        <v>617799016</v>
      </c>
      <c r="D13" s="16">
        <f t="shared" ref="D13" si="5">D8-D10</f>
        <v>894032961</v>
      </c>
      <c r="E13" s="16">
        <f t="shared" ref="E13:H13" si="6">E8-E10</f>
        <v>275725445</v>
      </c>
      <c r="F13" s="16">
        <f t="shared" si="6"/>
        <v>609722622</v>
      </c>
      <c r="G13" s="16">
        <f t="shared" si="6"/>
        <v>871218299</v>
      </c>
      <c r="H13" s="16">
        <f t="shared" si="6"/>
        <v>262309816</v>
      </c>
      <c r="I13" s="16">
        <f>I8-I10</f>
        <v>615582535</v>
      </c>
    </row>
    <row r="14" spans="1:9" x14ac:dyDescent="0.25">
      <c r="A14" s="36" t="s">
        <v>89</v>
      </c>
      <c r="B14" s="20"/>
      <c r="C14" s="16"/>
      <c r="D14" s="16"/>
      <c r="E14" s="16"/>
      <c r="F14" s="16"/>
      <c r="G14" s="16"/>
      <c r="H14" s="16"/>
      <c r="I14" s="16"/>
    </row>
    <row r="15" spans="1:9" x14ac:dyDescent="0.25">
      <c r="A15" s="14" t="s">
        <v>36</v>
      </c>
      <c r="B15" s="18">
        <v>200905791</v>
      </c>
      <c r="C15" s="17">
        <v>138473693</v>
      </c>
      <c r="D15" s="21">
        <v>207642553</v>
      </c>
      <c r="E15" s="17">
        <v>66529672</v>
      </c>
      <c r="F15" s="21">
        <v>139701304</v>
      </c>
      <c r="G15" s="21">
        <v>209913562</v>
      </c>
      <c r="H15" s="17">
        <v>71273550</v>
      </c>
      <c r="I15" s="17">
        <v>149493598</v>
      </c>
    </row>
    <row r="16" spans="1:9" x14ac:dyDescent="0.25">
      <c r="A16" s="14" t="s">
        <v>64</v>
      </c>
      <c r="B16" s="18">
        <v>30876799</v>
      </c>
      <c r="C16" s="17">
        <v>20997804</v>
      </c>
      <c r="D16" s="21">
        <v>20908988</v>
      </c>
      <c r="E16" s="17">
        <v>4130563</v>
      </c>
      <c r="F16" s="21">
        <v>6118623</v>
      </c>
      <c r="G16" s="21">
        <v>9822179</v>
      </c>
      <c r="H16" s="17">
        <v>518586</v>
      </c>
      <c r="I16" s="17">
        <v>311511</v>
      </c>
    </row>
    <row r="17" spans="1:9" x14ac:dyDescent="0.25">
      <c r="A17" s="14" t="s">
        <v>37</v>
      </c>
      <c r="B17" s="18">
        <v>3950937</v>
      </c>
      <c r="C17" s="17">
        <v>2827144</v>
      </c>
      <c r="D17" s="21">
        <v>4286979</v>
      </c>
      <c r="E17" s="17">
        <v>14672415</v>
      </c>
      <c r="F17" s="21">
        <v>1960697</v>
      </c>
      <c r="G17" s="21">
        <v>1268420</v>
      </c>
      <c r="H17" s="17">
        <v>26139393</v>
      </c>
      <c r="I17" s="17">
        <v>49765965</v>
      </c>
    </row>
    <row r="18" spans="1:9" x14ac:dyDescent="0.25">
      <c r="A18" s="14" t="s">
        <v>38</v>
      </c>
      <c r="B18" s="18">
        <v>629679</v>
      </c>
      <c r="C18" s="17">
        <v>908458</v>
      </c>
      <c r="D18" s="21">
        <v>6329517</v>
      </c>
      <c r="E18" s="17">
        <v>36646967</v>
      </c>
      <c r="F18" s="21">
        <v>63865780</v>
      </c>
      <c r="G18" s="21">
        <v>92324488</v>
      </c>
      <c r="H18" s="17">
        <v>28709675</v>
      </c>
      <c r="I18" s="17">
        <v>62887611</v>
      </c>
    </row>
    <row r="19" spans="1:9" x14ac:dyDescent="0.25">
      <c r="A19" s="14" t="s">
        <v>39</v>
      </c>
      <c r="B19" s="18"/>
      <c r="C19" s="17"/>
      <c r="D19" s="21"/>
      <c r="E19" s="17"/>
      <c r="F19" s="21"/>
      <c r="G19" s="21"/>
      <c r="H19" s="17"/>
    </row>
    <row r="20" spans="1:9" x14ac:dyDescent="0.25">
      <c r="A20" s="14" t="s">
        <v>68</v>
      </c>
      <c r="B20" s="18"/>
      <c r="C20" s="17"/>
      <c r="D20" s="21"/>
      <c r="E20" s="17"/>
      <c r="F20" s="21"/>
      <c r="G20" s="21"/>
      <c r="H20" s="17">
        <v>9194665</v>
      </c>
      <c r="I20" s="17">
        <v>22804718</v>
      </c>
    </row>
    <row r="21" spans="1:9" x14ac:dyDescent="0.25">
      <c r="A21" s="14" t="s">
        <v>40</v>
      </c>
      <c r="B21" s="18"/>
      <c r="C21" s="17"/>
      <c r="D21" s="21"/>
      <c r="E21" s="17"/>
      <c r="F21" s="21"/>
      <c r="G21" s="21"/>
      <c r="H21" s="17"/>
    </row>
    <row r="22" spans="1:9" x14ac:dyDescent="0.25">
      <c r="A22" s="5"/>
      <c r="B22" s="18"/>
      <c r="C22" s="17"/>
      <c r="D22" s="17"/>
      <c r="E22" s="17"/>
      <c r="F22" s="17"/>
      <c r="G22" s="17"/>
      <c r="H22" s="17"/>
    </row>
    <row r="23" spans="1:9" x14ac:dyDescent="0.25">
      <c r="A23" s="34" t="s">
        <v>90</v>
      </c>
      <c r="B23" s="20">
        <f t="shared" ref="B23" si="7">B13-B15+B16+B17+B18-B19-B21</f>
        <v>554057884</v>
      </c>
      <c r="C23" s="16">
        <f>C13-C15-C16+C17+C18-C19-C21</f>
        <v>462063121</v>
      </c>
      <c r="D23" s="16">
        <f>D13-D15-D16+D17+D18-D19-D21</f>
        <v>676097916</v>
      </c>
      <c r="E23" s="16">
        <f>E13-E15-E16-E17+E18-E19-E21</f>
        <v>227039762</v>
      </c>
      <c r="F23" s="16">
        <f>F13-F15+F16-F17+F18-F19-F21</f>
        <v>538045024</v>
      </c>
      <c r="G23" s="16">
        <f>G13-G15+G16-G17+G18-G19-G21</f>
        <v>762182984</v>
      </c>
      <c r="H23" s="16">
        <f>H13-H15+H16-H17+H18-H19-H21-H20</f>
        <v>184930469</v>
      </c>
      <c r="I23" s="16">
        <f>I13-I15+I16-I17+I18-I19-I21-I20</f>
        <v>456717376</v>
      </c>
    </row>
    <row r="24" spans="1:9" x14ac:dyDescent="0.25">
      <c r="A24" s="5" t="s">
        <v>8</v>
      </c>
      <c r="B24" s="18">
        <v>116456698</v>
      </c>
      <c r="C24" s="17">
        <v>23103156</v>
      </c>
      <c r="D24" s="17">
        <v>33804896</v>
      </c>
      <c r="E24" s="17">
        <v>10811417</v>
      </c>
      <c r="F24" s="17">
        <v>25621192</v>
      </c>
      <c r="G24" s="17">
        <v>36294428</v>
      </c>
      <c r="H24" s="17"/>
      <c r="I24" s="17"/>
    </row>
    <row r="25" spans="1:9" x14ac:dyDescent="0.25">
      <c r="A25" s="34" t="s">
        <v>91</v>
      </c>
      <c r="B25" s="20">
        <f t="shared" ref="B25" si="8">B23-B24</f>
        <v>437601186</v>
      </c>
      <c r="C25" s="16">
        <f>C23-C24</f>
        <v>438959965</v>
      </c>
      <c r="D25" s="16">
        <f t="shared" ref="D25" si="9">D23-D24</f>
        <v>642293020</v>
      </c>
      <c r="E25" s="16">
        <f t="shared" ref="E25:I25" si="10">E23-E24</f>
        <v>216228345</v>
      </c>
      <c r="F25" s="16">
        <f t="shared" si="10"/>
        <v>512423832</v>
      </c>
      <c r="G25" s="16">
        <f t="shared" si="10"/>
        <v>725888556</v>
      </c>
      <c r="H25" s="16">
        <f t="shared" si="10"/>
        <v>184930469</v>
      </c>
      <c r="I25" s="16">
        <f t="shared" si="10"/>
        <v>456717376</v>
      </c>
    </row>
    <row r="26" spans="1:9" x14ac:dyDescent="0.25">
      <c r="A26" s="5"/>
      <c r="B26" s="18"/>
      <c r="C26" s="17"/>
      <c r="D26" s="17"/>
      <c r="E26" s="17"/>
      <c r="F26" s="17"/>
      <c r="G26" s="17"/>
      <c r="H26" s="17"/>
    </row>
    <row r="27" spans="1:9" x14ac:dyDescent="0.25">
      <c r="A27" s="31" t="s">
        <v>92</v>
      </c>
      <c r="B27" s="41">
        <f t="shared" ref="B27:H27" si="11">SUM(B28:B28)</f>
        <v>0</v>
      </c>
      <c r="C27" s="22">
        <f t="shared" si="11"/>
        <v>84085911</v>
      </c>
      <c r="D27" s="22">
        <f t="shared" si="11"/>
        <v>133867945</v>
      </c>
      <c r="E27" s="22">
        <f t="shared" si="11"/>
        <v>58609093</v>
      </c>
      <c r="F27" s="22">
        <f t="shared" si="11"/>
        <v>143152686</v>
      </c>
      <c r="G27" s="22">
        <f t="shared" si="11"/>
        <v>197983660</v>
      </c>
      <c r="H27" s="22">
        <f t="shared" si="11"/>
        <v>46867537</v>
      </c>
      <c r="I27" s="22">
        <f>SUM(I28:I29)</f>
        <v>156927626</v>
      </c>
    </row>
    <row r="28" spans="1:9" x14ac:dyDescent="0.25">
      <c r="A28" s="5" t="s">
        <v>13</v>
      </c>
      <c r="B28" s="42">
        <v>0</v>
      </c>
      <c r="C28" s="21">
        <v>84085911</v>
      </c>
      <c r="D28" s="17">
        <v>133867945</v>
      </c>
      <c r="E28" s="22">
        <v>58609093</v>
      </c>
      <c r="F28" s="21">
        <v>143152686</v>
      </c>
      <c r="G28" s="17">
        <v>197983660</v>
      </c>
      <c r="H28" s="17">
        <v>46867537</v>
      </c>
      <c r="I28" s="1">
        <v>151163831</v>
      </c>
    </row>
    <row r="29" spans="1:9" x14ac:dyDescent="0.25">
      <c r="A29" s="5"/>
      <c r="B29" s="42"/>
      <c r="C29" s="21"/>
      <c r="D29" s="17"/>
      <c r="E29" s="21"/>
      <c r="F29" s="21"/>
      <c r="G29" s="17"/>
      <c r="H29" s="17" t="s">
        <v>114</v>
      </c>
      <c r="I29">
        <v>5763795</v>
      </c>
    </row>
    <row r="30" spans="1:9" x14ac:dyDescent="0.25">
      <c r="A30" s="34" t="s">
        <v>93</v>
      </c>
      <c r="B30" s="43">
        <f t="shared" ref="B30" si="12">B25-B27</f>
        <v>437601186</v>
      </c>
      <c r="C30" s="23">
        <f>C25-C27</f>
        <v>354874054</v>
      </c>
      <c r="D30" s="23">
        <f t="shared" ref="D30" si="13">D25-D27</f>
        <v>508425075</v>
      </c>
      <c r="E30" s="23">
        <f t="shared" ref="E30:I30" si="14">E25-E27</f>
        <v>157619252</v>
      </c>
      <c r="F30" s="23">
        <f t="shared" si="14"/>
        <v>369271146</v>
      </c>
      <c r="G30" s="23">
        <f t="shared" si="14"/>
        <v>527904896</v>
      </c>
      <c r="H30" s="23">
        <f t="shared" si="14"/>
        <v>138062932</v>
      </c>
      <c r="I30" s="23">
        <f t="shared" si="14"/>
        <v>299789750</v>
      </c>
    </row>
    <row r="31" spans="1:9" x14ac:dyDescent="0.25">
      <c r="A31" s="2"/>
      <c r="B31" s="44"/>
      <c r="C31" s="11"/>
      <c r="D31" s="11"/>
      <c r="E31" s="11"/>
      <c r="F31" s="11"/>
      <c r="G31" s="11"/>
      <c r="H31" s="11"/>
    </row>
    <row r="32" spans="1:9" x14ac:dyDescent="0.25">
      <c r="A32" s="34" t="s">
        <v>94</v>
      </c>
      <c r="B32" s="15">
        <f>B30/('1'!B42/10)</f>
        <v>1.4864170720108696</v>
      </c>
      <c r="C32" s="12">
        <f>C30/('1'!C42/10)</f>
        <v>1.205414585597826</v>
      </c>
      <c r="D32" s="12">
        <f>D30/('1'!D42/10)</f>
        <v>1.7269873471467392</v>
      </c>
      <c r="E32" s="12">
        <f>E30/('1'!E42/10)</f>
        <v>0.53539148097826084</v>
      </c>
      <c r="F32" s="12">
        <f>F30/('1'!F42/10)</f>
        <v>1.2543177513586956</v>
      </c>
      <c r="G32" s="12">
        <f>G30/('1'!G42/10)</f>
        <v>1.7931552173913043</v>
      </c>
      <c r="H32" s="15">
        <f>H30/('1'!G42/10)</f>
        <v>0.46896376358695652</v>
      </c>
      <c r="I32" s="15">
        <f>I30/('1'!H42/10)</f>
        <v>1.0183075747282608</v>
      </c>
    </row>
    <row r="33" spans="1:8" x14ac:dyDescent="0.25">
      <c r="A33" s="36" t="s">
        <v>95</v>
      </c>
      <c r="B33" s="45">
        <v>294400000</v>
      </c>
      <c r="C33">
        <v>294400000</v>
      </c>
      <c r="D33" s="10">
        <v>294400000</v>
      </c>
      <c r="E33" s="10">
        <v>294400000</v>
      </c>
      <c r="F33" s="10">
        <v>294400000</v>
      </c>
      <c r="G33" s="10">
        <v>0</v>
      </c>
      <c r="H33" s="10">
        <v>0</v>
      </c>
    </row>
    <row r="34" spans="1:8" x14ac:dyDescent="0.25">
      <c r="B34" s="37"/>
    </row>
    <row r="35" spans="1:8" x14ac:dyDescent="0.25">
      <c r="B35" s="37"/>
    </row>
    <row r="36" spans="1:8" x14ac:dyDescent="0.25">
      <c r="B36" s="37"/>
    </row>
    <row r="37" spans="1:8" x14ac:dyDescent="0.25">
      <c r="B37" s="37"/>
    </row>
    <row r="38" spans="1:8" x14ac:dyDescent="0.25">
      <c r="B38" s="37"/>
    </row>
    <row r="39" spans="1:8" x14ac:dyDescent="0.25">
      <c r="B39" s="37"/>
    </row>
    <row r="40" spans="1:8" x14ac:dyDescent="0.25">
      <c r="B40" s="37"/>
    </row>
    <row r="41" spans="1:8" x14ac:dyDescent="0.25">
      <c r="B41" s="37"/>
    </row>
    <row r="42" spans="1:8" x14ac:dyDescent="0.25">
      <c r="B42" s="37"/>
    </row>
    <row r="43" spans="1:8" x14ac:dyDescent="0.25">
      <c r="B43" s="37"/>
    </row>
    <row r="44" spans="1:8" x14ac:dyDescent="0.25">
      <c r="B44" s="37"/>
    </row>
    <row r="45" spans="1:8" x14ac:dyDescent="0.25">
      <c r="B45" s="37"/>
    </row>
    <row r="46" spans="1:8" x14ac:dyDescent="0.25">
      <c r="B46" s="37"/>
    </row>
    <row r="47" spans="1:8" x14ac:dyDescent="0.25">
      <c r="B47" s="37"/>
    </row>
    <row r="48" spans="1:8" x14ac:dyDescent="0.25">
      <c r="B48" s="37"/>
    </row>
    <row r="49" spans="1:3" x14ac:dyDescent="0.25">
      <c r="B49" s="37"/>
    </row>
    <row r="50" spans="1:3" x14ac:dyDescent="0.25">
      <c r="B50" s="37"/>
    </row>
    <row r="51" spans="1:3" x14ac:dyDescent="0.25">
      <c r="B51" s="37"/>
    </row>
    <row r="52" spans="1:3" x14ac:dyDescent="0.25">
      <c r="B52" s="37"/>
    </row>
    <row r="53" spans="1:3" x14ac:dyDescent="0.25">
      <c r="A53" s="6"/>
      <c r="B53" s="37"/>
      <c r="C53" s="6"/>
    </row>
    <row r="54" spans="1:3" x14ac:dyDescent="0.25">
      <c r="B54" s="37"/>
    </row>
    <row r="55" spans="1:3" x14ac:dyDescent="0.25">
      <c r="B55" s="37"/>
    </row>
    <row r="56" spans="1:3" x14ac:dyDescent="0.25">
      <c r="B56" s="37"/>
    </row>
    <row r="57" spans="1:3" x14ac:dyDescent="0.25">
      <c r="B57" s="37"/>
    </row>
    <row r="58" spans="1:3" x14ac:dyDescent="0.25">
      <c r="B58" s="37"/>
    </row>
    <row r="59" spans="1:3" x14ac:dyDescent="0.25">
      <c r="B59" s="37"/>
    </row>
    <row r="60" spans="1:3" x14ac:dyDescent="0.25">
      <c r="B60" s="37"/>
    </row>
    <row r="61" spans="1:3" x14ac:dyDescent="0.25">
      <c r="B61" s="37"/>
    </row>
    <row r="62" spans="1:3" x14ac:dyDescent="0.25">
      <c r="B62" s="37"/>
    </row>
    <row r="63" spans="1:3" x14ac:dyDescent="0.25">
      <c r="B63" s="37"/>
    </row>
    <row r="64" spans="1:3" x14ac:dyDescent="0.25">
      <c r="B64" s="37"/>
    </row>
    <row r="65" spans="2:2" x14ac:dyDescent="0.25">
      <c r="B65" s="37"/>
    </row>
    <row r="66" spans="2:2" x14ac:dyDescent="0.25">
      <c r="B66" s="37"/>
    </row>
    <row r="67" spans="2:2" x14ac:dyDescent="0.25">
      <c r="B67" s="37"/>
    </row>
    <row r="68" spans="2:2" x14ac:dyDescent="0.25">
      <c r="B68" s="37"/>
    </row>
    <row r="69" spans="2:2" x14ac:dyDescent="0.25">
      <c r="B69" s="37"/>
    </row>
    <row r="70" spans="2:2" x14ac:dyDescent="0.25">
      <c r="B70" s="37"/>
    </row>
    <row r="71" spans="2:2" x14ac:dyDescent="0.25">
      <c r="B71" s="37"/>
    </row>
    <row r="72" spans="2:2" x14ac:dyDescent="0.25">
      <c r="B72" s="37"/>
    </row>
    <row r="73" spans="2:2" x14ac:dyDescent="0.25">
      <c r="B73" s="37"/>
    </row>
    <row r="74" spans="2:2" x14ac:dyDescent="0.25">
      <c r="B74" s="37"/>
    </row>
    <row r="75" spans="2:2" x14ac:dyDescent="0.25">
      <c r="B75" s="37"/>
    </row>
    <row r="76" spans="2:2" x14ac:dyDescent="0.25">
      <c r="B76" s="37"/>
    </row>
    <row r="77" spans="2:2" x14ac:dyDescent="0.25">
      <c r="B77" s="37"/>
    </row>
    <row r="78" spans="2:2" x14ac:dyDescent="0.25">
      <c r="B78" s="37"/>
    </row>
    <row r="79" spans="2:2" x14ac:dyDescent="0.25">
      <c r="B79" s="37"/>
    </row>
    <row r="80" spans="2:2" x14ac:dyDescent="0.25">
      <c r="B80" s="37"/>
    </row>
    <row r="81" spans="2:2" x14ac:dyDescent="0.25">
      <c r="B81" s="37"/>
    </row>
    <row r="82" spans="2:2" x14ac:dyDescent="0.25">
      <c r="B82" s="37"/>
    </row>
    <row r="83" spans="2:2" x14ac:dyDescent="0.25">
      <c r="B83" s="37"/>
    </row>
    <row r="84" spans="2:2" x14ac:dyDescent="0.25">
      <c r="B84" s="37"/>
    </row>
    <row r="85" spans="2:2" x14ac:dyDescent="0.25">
      <c r="B85" s="37"/>
    </row>
    <row r="86" spans="2:2" x14ac:dyDescent="0.25">
      <c r="B86" s="37"/>
    </row>
    <row r="87" spans="2:2" x14ac:dyDescent="0.25">
      <c r="B87" s="37"/>
    </row>
    <row r="88" spans="2:2" x14ac:dyDescent="0.25">
      <c r="B88" s="37"/>
    </row>
    <row r="89" spans="2:2" x14ac:dyDescent="0.25">
      <c r="B89" s="37"/>
    </row>
    <row r="90" spans="2:2" x14ac:dyDescent="0.25">
      <c r="B90" s="37"/>
    </row>
    <row r="91" spans="2:2" x14ac:dyDescent="0.25">
      <c r="B91" s="37"/>
    </row>
    <row r="92" spans="2:2" x14ac:dyDescent="0.25">
      <c r="B92" s="37"/>
    </row>
    <row r="93" spans="2:2" x14ac:dyDescent="0.25">
      <c r="B93" s="37"/>
    </row>
    <row r="94" spans="2:2" x14ac:dyDescent="0.25">
      <c r="B94" s="37"/>
    </row>
    <row r="95" spans="2:2" x14ac:dyDescent="0.25">
      <c r="B95" s="37"/>
    </row>
    <row r="96" spans="2:2" x14ac:dyDescent="0.25">
      <c r="B96" s="37"/>
    </row>
    <row r="97" spans="2:2" x14ac:dyDescent="0.25">
      <c r="B97" s="37"/>
    </row>
    <row r="98" spans="2:2" x14ac:dyDescent="0.25">
      <c r="B98" s="37"/>
    </row>
    <row r="99" spans="2:2" x14ac:dyDescent="0.25">
      <c r="B99" s="37"/>
    </row>
    <row r="100" spans="2:2" x14ac:dyDescent="0.25">
      <c r="B100" s="37"/>
    </row>
    <row r="101" spans="2:2" x14ac:dyDescent="0.25">
      <c r="B101" s="37"/>
    </row>
    <row r="102" spans="2:2" x14ac:dyDescent="0.25">
      <c r="B102" s="37"/>
    </row>
    <row r="103" spans="2:2" x14ac:dyDescent="0.25">
      <c r="B103" s="37"/>
    </row>
    <row r="104" spans="2:2" x14ac:dyDescent="0.25">
      <c r="B104" s="37"/>
    </row>
    <row r="105" spans="2:2" x14ac:dyDescent="0.25">
      <c r="B105" s="37"/>
    </row>
    <row r="106" spans="2:2" x14ac:dyDescent="0.25">
      <c r="B106" s="37"/>
    </row>
    <row r="107" spans="2:2" x14ac:dyDescent="0.25">
      <c r="B107" s="37"/>
    </row>
    <row r="108" spans="2:2" x14ac:dyDescent="0.25">
      <c r="B108" s="37"/>
    </row>
    <row r="109" spans="2:2" x14ac:dyDescent="0.25">
      <c r="B109" s="37"/>
    </row>
    <row r="110" spans="2:2" x14ac:dyDescent="0.25">
      <c r="B110" s="37"/>
    </row>
    <row r="111" spans="2:2" x14ac:dyDescent="0.25">
      <c r="B111" s="37"/>
    </row>
    <row r="112" spans="2:2" x14ac:dyDescent="0.25">
      <c r="B112" s="37"/>
    </row>
    <row r="113" spans="2:2" x14ac:dyDescent="0.25">
      <c r="B113" s="37"/>
    </row>
    <row r="114" spans="2:2" x14ac:dyDescent="0.25">
      <c r="B114" s="37"/>
    </row>
    <row r="115" spans="2:2" x14ac:dyDescent="0.25">
      <c r="B115" s="37"/>
    </row>
    <row r="116" spans="2:2" x14ac:dyDescent="0.25">
      <c r="B116" s="37"/>
    </row>
    <row r="117" spans="2:2" x14ac:dyDescent="0.25">
      <c r="B117" s="37"/>
    </row>
    <row r="118" spans="2:2" x14ac:dyDescent="0.25">
      <c r="B118" s="37"/>
    </row>
    <row r="119" spans="2:2" x14ac:dyDescent="0.25">
      <c r="B119" s="37"/>
    </row>
    <row r="120" spans="2:2" x14ac:dyDescent="0.25">
      <c r="B120" s="37"/>
    </row>
    <row r="121" spans="2:2" x14ac:dyDescent="0.25">
      <c r="B121" s="37"/>
    </row>
    <row r="122" spans="2:2" x14ac:dyDescent="0.25">
      <c r="B122" s="37"/>
    </row>
    <row r="123" spans="2:2" x14ac:dyDescent="0.25">
      <c r="B123" s="37"/>
    </row>
    <row r="124" spans="2:2" x14ac:dyDescent="0.25">
      <c r="B124" s="37"/>
    </row>
    <row r="125" spans="2:2" x14ac:dyDescent="0.25">
      <c r="B125" s="37"/>
    </row>
    <row r="126" spans="2:2" x14ac:dyDescent="0.25">
      <c r="B126" s="37"/>
    </row>
    <row r="127" spans="2:2" x14ac:dyDescent="0.25">
      <c r="B127" s="37"/>
    </row>
    <row r="128" spans="2:2" x14ac:dyDescent="0.25">
      <c r="B128" s="37"/>
    </row>
    <row r="129" spans="2:2" x14ac:dyDescent="0.25">
      <c r="B129" s="37"/>
    </row>
    <row r="130" spans="2:2" x14ac:dyDescent="0.25">
      <c r="B130" s="37"/>
    </row>
    <row r="131" spans="2:2" x14ac:dyDescent="0.25">
      <c r="B131" s="37"/>
    </row>
    <row r="132" spans="2:2" x14ac:dyDescent="0.25">
      <c r="B132" s="37"/>
    </row>
    <row r="133" spans="2:2" x14ac:dyDescent="0.25">
      <c r="B133" s="37"/>
    </row>
    <row r="134" spans="2:2" x14ac:dyDescent="0.25">
      <c r="B134" s="37"/>
    </row>
    <row r="135" spans="2:2" x14ac:dyDescent="0.25">
      <c r="B135" s="37"/>
    </row>
    <row r="136" spans="2:2" x14ac:dyDescent="0.25">
      <c r="B136" s="37"/>
    </row>
    <row r="137" spans="2:2" x14ac:dyDescent="0.25">
      <c r="B137" s="37"/>
    </row>
    <row r="138" spans="2:2" x14ac:dyDescent="0.25">
      <c r="B138" s="37"/>
    </row>
    <row r="139" spans="2:2" x14ac:dyDescent="0.25">
      <c r="B139" s="37"/>
    </row>
    <row r="140" spans="2:2" x14ac:dyDescent="0.25">
      <c r="B140" s="37"/>
    </row>
    <row r="141" spans="2:2" x14ac:dyDescent="0.25">
      <c r="B141" s="37"/>
    </row>
    <row r="142" spans="2:2" x14ac:dyDescent="0.25">
      <c r="B142" s="37"/>
    </row>
    <row r="143" spans="2:2" x14ac:dyDescent="0.25">
      <c r="B143" s="37"/>
    </row>
    <row r="144" spans="2:2" x14ac:dyDescent="0.25">
      <c r="B144" s="37"/>
    </row>
    <row r="145" spans="2:2" x14ac:dyDescent="0.25">
      <c r="B145" s="37"/>
    </row>
    <row r="146" spans="2:2" x14ac:dyDescent="0.25">
      <c r="B146" s="37"/>
    </row>
    <row r="147" spans="2:2" x14ac:dyDescent="0.25">
      <c r="B147" s="37"/>
    </row>
    <row r="148" spans="2:2" x14ac:dyDescent="0.25">
      <c r="B148" s="37"/>
    </row>
    <row r="149" spans="2:2" x14ac:dyDescent="0.25">
      <c r="B149" s="37"/>
    </row>
    <row r="150" spans="2:2" x14ac:dyDescent="0.25">
      <c r="B150" s="37"/>
    </row>
    <row r="151" spans="2:2" x14ac:dyDescent="0.25">
      <c r="B151" s="37"/>
    </row>
    <row r="152" spans="2:2" x14ac:dyDescent="0.25">
      <c r="B152" s="37"/>
    </row>
    <row r="153" spans="2:2" x14ac:dyDescent="0.25">
      <c r="B153" s="37"/>
    </row>
    <row r="154" spans="2:2" x14ac:dyDescent="0.25">
      <c r="B154" s="37"/>
    </row>
    <row r="155" spans="2:2" x14ac:dyDescent="0.25">
      <c r="B155" s="37"/>
    </row>
    <row r="156" spans="2:2" x14ac:dyDescent="0.25">
      <c r="B156" s="37"/>
    </row>
    <row r="157" spans="2:2" x14ac:dyDescent="0.25">
      <c r="B157" s="37"/>
    </row>
    <row r="158" spans="2:2" x14ac:dyDescent="0.25">
      <c r="B158" s="37"/>
    </row>
    <row r="159" spans="2:2" x14ac:dyDescent="0.25">
      <c r="B159" s="37"/>
    </row>
    <row r="160" spans="2:2" x14ac:dyDescent="0.25">
      <c r="B160" s="37"/>
    </row>
    <row r="161" spans="2:2" x14ac:dyDescent="0.25">
      <c r="B161" s="37"/>
    </row>
    <row r="162" spans="2:2" x14ac:dyDescent="0.25">
      <c r="B162" s="37"/>
    </row>
    <row r="163" spans="2:2" x14ac:dyDescent="0.25">
      <c r="B163" s="37"/>
    </row>
    <row r="164" spans="2:2" x14ac:dyDescent="0.25">
      <c r="B164" s="37"/>
    </row>
    <row r="165" spans="2:2" x14ac:dyDescent="0.25">
      <c r="B165" s="37"/>
    </row>
    <row r="166" spans="2:2" x14ac:dyDescent="0.25">
      <c r="B166" s="37"/>
    </row>
    <row r="167" spans="2:2" x14ac:dyDescent="0.25">
      <c r="B167" s="37"/>
    </row>
    <row r="168" spans="2:2" x14ac:dyDescent="0.25">
      <c r="B168" s="37"/>
    </row>
    <row r="169" spans="2:2" x14ac:dyDescent="0.25">
      <c r="B169" s="37"/>
    </row>
    <row r="170" spans="2:2" x14ac:dyDescent="0.25">
      <c r="B170" s="37"/>
    </row>
    <row r="171" spans="2:2" x14ac:dyDescent="0.25">
      <c r="B171" s="37"/>
    </row>
    <row r="172" spans="2:2" x14ac:dyDescent="0.25">
      <c r="B172" s="37"/>
    </row>
    <row r="173" spans="2:2" x14ac:dyDescent="0.25">
      <c r="B173" s="37"/>
    </row>
    <row r="174" spans="2:2" x14ac:dyDescent="0.25">
      <c r="B174" s="37"/>
    </row>
    <row r="175" spans="2:2" x14ac:dyDescent="0.25">
      <c r="B175" s="37"/>
    </row>
    <row r="176" spans="2:2" x14ac:dyDescent="0.25">
      <c r="B176" s="37"/>
    </row>
    <row r="177" spans="2:2" x14ac:dyDescent="0.25">
      <c r="B177" s="37"/>
    </row>
    <row r="178" spans="2:2" x14ac:dyDescent="0.25">
      <c r="B178" s="37"/>
    </row>
    <row r="179" spans="2:2" x14ac:dyDescent="0.25">
      <c r="B179" s="37"/>
    </row>
    <row r="180" spans="2:2" x14ac:dyDescent="0.25">
      <c r="B180" s="37"/>
    </row>
    <row r="181" spans="2:2" x14ac:dyDescent="0.25">
      <c r="B181" s="37"/>
    </row>
    <row r="182" spans="2:2" x14ac:dyDescent="0.25">
      <c r="B182" s="37"/>
    </row>
    <row r="183" spans="2:2" x14ac:dyDescent="0.25">
      <c r="B183" s="37"/>
    </row>
    <row r="184" spans="2:2" x14ac:dyDescent="0.25">
      <c r="B184" s="37"/>
    </row>
    <row r="185" spans="2:2" x14ac:dyDescent="0.25">
      <c r="B185" s="37"/>
    </row>
    <row r="186" spans="2:2" x14ac:dyDescent="0.25">
      <c r="B186" s="37"/>
    </row>
    <row r="187" spans="2:2" x14ac:dyDescent="0.25">
      <c r="B187" s="37"/>
    </row>
    <row r="188" spans="2:2" x14ac:dyDescent="0.25">
      <c r="B188" s="37"/>
    </row>
    <row r="189" spans="2:2" x14ac:dyDescent="0.25">
      <c r="B189" s="37"/>
    </row>
    <row r="190" spans="2:2" x14ac:dyDescent="0.25">
      <c r="B190" s="37"/>
    </row>
    <row r="191" spans="2:2" x14ac:dyDescent="0.25">
      <c r="B191" s="37"/>
    </row>
    <row r="192" spans="2:2" x14ac:dyDescent="0.25">
      <c r="B192" s="37"/>
    </row>
    <row r="193" spans="2:2" x14ac:dyDescent="0.25">
      <c r="B193" s="37"/>
    </row>
    <row r="194" spans="2:2" x14ac:dyDescent="0.25">
      <c r="B194" s="37"/>
    </row>
    <row r="195" spans="2:2" x14ac:dyDescent="0.25">
      <c r="B195" s="37"/>
    </row>
    <row r="196" spans="2:2" x14ac:dyDescent="0.25">
      <c r="B196" s="37"/>
    </row>
    <row r="197" spans="2:2" x14ac:dyDescent="0.25">
      <c r="B197" s="37"/>
    </row>
    <row r="198" spans="2:2" x14ac:dyDescent="0.25">
      <c r="B198" s="37"/>
    </row>
    <row r="199" spans="2:2" x14ac:dyDescent="0.25">
      <c r="B199" s="37"/>
    </row>
    <row r="200" spans="2:2" x14ac:dyDescent="0.25">
      <c r="B200" s="37"/>
    </row>
    <row r="201" spans="2:2" x14ac:dyDescent="0.25">
      <c r="B201" s="37"/>
    </row>
    <row r="202" spans="2:2" x14ac:dyDescent="0.25">
      <c r="B202" s="37"/>
    </row>
    <row r="203" spans="2:2" x14ac:dyDescent="0.25">
      <c r="B203" s="37"/>
    </row>
    <row r="204" spans="2:2" x14ac:dyDescent="0.25">
      <c r="B204" s="37"/>
    </row>
    <row r="205" spans="2:2" x14ac:dyDescent="0.25">
      <c r="B205" s="37"/>
    </row>
    <row r="206" spans="2:2" x14ac:dyDescent="0.25">
      <c r="B206" s="37"/>
    </row>
    <row r="207" spans="2:2" x14ac:dyDescent="0.25">
      <c r="B207" s="37"/>
    </row>
    <row r="208" spans="2:2" x14ac:dyDescent="0.25">
      <c r="B208" s="37"/>
    </row>
    <row r="209" spans="2:2" x14ac:dyDescent="0.25">
      <c r="B209" s="37"/>
    </row>
    <row r="210" spans="2:2" x14ac:dyDescent="0.25">
      <c r="B210" s="37"/>
    </row>
    <row r="211" spans="2:2" x14ac:dyDescent="0.25">
      <c r="B211" s="37"/>
    </row>
    <row r="212" spans="2:2" x14ac:dyDescent="0.25">
      <c r="B212" s="37"/>
    </row>
    <row r="213" spans="2:2" x14ac:dyDescent="0.25">
      <c r="B213" s="37"/>
    </row>
    <row r="214" spans="2:2" x14ac:dyDescent="0.25">
      <c r="B214" s="37"/>
    </row>
    <row r="215" spans="2:2" x14ac:dyDescent="0.25">
      <c r="B215" s="37"/>
    </row>
    <row r="216" spans="2:2" x14ac:dyDescent="0.25">
      <c r="B216" s="37"/>
    </row>
    <row r="217" spans="2:2" x14ac:dyDescent="0.25">
      <c r="B217" s="37"/>
    </row>
    <row r="218" spans="2:2" x14ac:dyDescent="0.25">
      <c r="B218" s="37"/>
    </row>
    <row r="219" spans="2:2" x14ac:dyDescent="0.25">
      <c r="B219" s="37"/>
    </row>
    <row r="220" spans="2:2" x14ac:dyDescent="0.25">
      <c r="B220" s="37"/>
    </row>
    <row r="221" spans="2:2" x14ac:dyDescent="0.25">
      <c r="B221" s="37"/>
    </row>
    <row r="222" spans="2:2" x14ac:dyDescent="0.25">
      <c r="B222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03"/>
  <sheetViews>
    <sheetView tabSelected="1" workbookViewId="0">
      <pane xSplit="1" ySplit="5" topLeftCell="H37" activePane="bottomRight" state="frozen"/>
      <selection pane="topRight" activeCell="B1" sqref="B1"/>
      <selection pane="bottomLeft" activeCell="A6" sqref="A6"/>
      <selection pane="bottomRight" activeCell="O47" sqref="O47"/>
    </sheetView>
  </sheetViews>
  <sheetFormatPr defaultRowHeight="15" x14ac:dyDescent="0.25"/>
  <cols>
    <col min="1" max="1" width="42.42578125" customWidth="1"/>
    <col min="2" max="2" width="17.7109375" style="29" bestFit="1" customWidth="1"/>
    <col min="3" max="8" width="17.7109375" bestFit="1" customWidth="1"/>
    <col min="9" max="9" width="16" bestFit="1" customWidth="1"/>
  </cols>
  <sheetData>
    <row r="1" spans="1:9" ht="15.75" x14ac:dyDescent="0.25">
      <c r="A1" s="3" t="s">
        <v>111</v>
      </c>
      <c r="B1" s="37"/>
    </row>
    <row r="2" spans="1:9" ht="15.75" x14ac:dyDescent="0.25">
      <c r="A2" s="3" t="s">
        <v>96</v>
      </c>
      <c r="B2" s="39"/>
      <c r="C2" s="3"/>
      <c r="D2" s="3"/>
      <c r="E2" s="3"/>
      <c r="F2" s="3"/>
      <c r="G2" s="3"/>
    </row>
    <row r="3" spans="1:9" ht="15.75" x14ac:dyDescent="0.25">
      <c r="A3" s="3" t="s">
        <v>77</v>
      </c>
      <c r="B3" s="39"/>
      <c r="C3" s="3"/>
      <c r="D3" s="3"/>
      <c r="E3" s="3"/>
      <c r="F3" s="3"/>
      <c r="G3" s="3"/>
    </row>
    <row r="4" spans="1:9" ht="15.75" x14ac:dyDescent="0.25">
      <c r="A4" s="3"/>
      <c r="B4" s="51" t="s">
        <v>73</v>
      </c>
      <c r="C4" s="52" t="s">
        <v>71</v>
      </c>
      <c r="D4" s="52" t="s">
        <v>73</v>
      </c>
      <c r="E4" s="52" t="s">
        <v>70</v>
      </c>
      <c r="F4" s="52" t="s">
        <v>67</v>
      </c>
      <c r="G4" s="53" t="s">
        <v>73</v>
      </c>
      <c r="H4" s="62" t="s">
        <v>70</v>
      </c>
      <c r="I4" s="62" t="s">
        <v>67</v>
      </c>
    </row>
    <row r="5" spans="1:9" ht="15.75" x14ac:dyDescent="0.25">
      <c r="A5" s="3"/>
      <c r="B5" s="54">
        <v>42825</v>
      </c>
      <c r="C5" s="55">
        <v>43100</v>
      </c>
      <c r="D5" s="55">
        <v>43190</v>
      </c>
      <c r="E5" s="55">
        <v>43373</v>
      </c>
      <c r="F5" s="55">
        <v>43465</v>
      </c>
      <c r="G5" s="55">
        <v>43555</v>
      </c>
      <c r="H5" s="55">
        <v>43738</v>
      </c>
      <c r="I5" s="55">
        <v>43830</v>
      </c>
    </row>
    <row r="6" spans="1:9" x14ac:dyDescent="0.25">
      <c r="A6" s="34" t="s">
        <v>97</v>
      </c>
      <c r="B6" s="18"/>
      <c r="C6" s="17"/>
      <c r="D6" s="17"/>
      <c r="E6" s="17"/>
      <c r="F6" s="17"/>
      <c r="G6" s="17"/>
      <c r="H6" s="17"/>
    </row>
    <row r="7" spans="1:9" x14ac:dyDescent="0.25">
      <c r="A7" t="s">
        <v>41</v>
      </c>
      <c r="B7" s="18">
        <v>1329541344</v>
      </c>
      <c r="C7" s="17">
        <v>1081568577</v>
      </c>
      <c r="D7" s="17">
        <v>1650362508</v>
      </c>
      <c r="E7" s="17">
        <v>928400460</v>
      </c>
      <c r="F7" s="17">
        <v>1269638441</v>
      </c>
      <c r="G7" s="17">
        <v>1817573649</v>
      </c>
      <c r="H7" s="17">
        <v>571858259</v>
      </c>
      <c r="I7" s="1"/>
    </row>
    <row r="8" spans="1:9" x14ac:dyDescent="0.25">
      <c r="A8" s="5" t="s">
        <v>42</v>
      </c>
      <c r="B8" s="18">
        <v>-321092575</v>
      </c>
      <c r="C8" s="17">
        <v>-429108113</v>
      </c>
      <c r="D8" s="17">
        <v>-598200795</v>
      </c>
      <c r="E8" s="17">
        <v>-199900410</v>
      </c>
      <c r="F8" s="17">
        <v>-324952611</v>
      </c>
      <c r="G8" s="17">
        <v>-505076735</v>
      </c>
      <c r="H8" s="17">
        <v>-190323620</v>
      </c>
      <c r="I8" s="1"/>
    </row>
    <row r="9" spans="1:9" x14ac:dyDescent="0.25">
      <c r="A9" s="5" t="s">
        <v>43</v>
      </c>
      <c r="B9" s="18"/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/>
      <c r="I9" s="1"/>
    </row>
    <row r="10" spans="1:9" x14ac:dyDescent="0.25">
      <c r="A10" s="5" t="s">
        <v>44</v>
      </c>
      <c r="B10" s="18">
        <v>4252143</v>
      </c>
      <c r="C10" s="17">
        <v>2301</v>
      </c>
      <c r="D10" s="17">
        <v>-89676</v>
      </c>
      <c r="E10" s="17">
        <v>-6677550</v>
      </c>
      <c r="F10" s="17">
        <v>-12204982</v>
      </c>
      <c r="G10" s="17">
        <v>-13582124</v>
      </c>
      <c r="H10" s="17">
        <v>-42745556</v>
      </c>
      <c r="I10" s="1"/>
    </row>
    <row r="11" spans="1:9" x14ac:dyDescent="0.25">
      <c r="A11" s="5" t="s">
        <v>14</v>
      </c>
      <c r="B11" s="18">
        <v>-252255766</v>
      </c>
      <c r="C11" s="17">
        <v>-9415116</v>
      </c>
      <c r="D11" s="17">
        <v>-134444216</v>
      </c>
      <c r="E11" s="17">
        <v>-27008576</v>
      </c>
      <c r="F11" s="17">
        <v>-62829336</v>
      </c>
      <c r="G11" s="17">
        <v>-164669684</v>
      </c>
      <c r="H11" s="17"/>
      <c r="I11" s="1"/>
    </row>
    <row r="12" spans="1:9" x14ac:dyDescent="0.25">
      <c r="A12" s="2"/>
      <c r="B12" s="46">
        <f>SUM(B7:B11)</f>
        <v>760445146</v>
      </c>
      <c r="C12" s="24">
        <f>SUM(C7:C11)</f>
        <v>643047649</v>
      </c>
      <c r="D12" s="24">
        <f t="shared" ref="D12" si="0">SUM(D7:D11)</f>
        <v>917627821</v>
      </c>
      <c r="E12" s="24">
        <f>SUM(E7:E11)</f>
        <v>694813924</v>
      </c>
      <c r="F12" s="24">
        <f t="shared" ref="F12:I12" si="1">SUM(F7:F11)</f>
        <v>869651512</v>
      </c>
      <c r="G12" s="24">
        <f t="shared" si="1"/>
        <v>1134245106</v>
      </c>
      <c r="H12" s="24">
        <f t="shared" si="1"/>
        <v>338789083</v>
      </c>
      <c r="I12" s="24">
        <f t="shared" si="1"/>
        <v>0</v>
      </c>
    </row>
    <row r="13" spans="1:9" x14ac:dyDescent="0.25">
      <c r="B13" s="18"/>
      <c r="C13" s="17"/>
      <c r="D13" s="17"/>
      <c r="E13" s="17"/>
      <c r="F13" s="17"/>
      <c r="G13" s="17"/>
      <c r="H13" s="17"/>
      <c r="I13" s="1"/>
    </row>
    <row r="14" spans="1:9" x14ac:dyDescent="0.25">
      <c r="A14" s="34" t="s">
        <v>98</v>
      </c>
      <c r="B14" s="18"/>
      <c r="C14" s="17"/>
      <c r="D14" s="17"/>
      <c r="E14" s="17"/>
      <c r="F14" s="17"/>
      <c r="G14" s="17"/>
      <c r="H14" s="17"/>
      <c r="I14" s="1"/>
    </row>
    <row r="15" spans="1:9" x14ac:dyDescent="0.25">
      <c r="A15" s="5" t="s">
        <v>15</v>
      </c>
      <c r="B15" s="18">
        <v>-38221845</v>
      </c>
      <c r="C15" s="17">
        <v>-34760667</v>
      </c>
      <c r="D15" s="17">
        <v>-388791183</v>
      </c>
      <c r="E15" s="17">
        <v>-43426582</v>
      </c>
      <c r="F15" s="17">
        <v>-53381009</v>
      </c>
      <c r="G15" s="17">
        <v>-64107003</v>
      </c>
      <c r="H15" s="17">
        <v>-48004860</v>
      </c>
      <c r="I15" s="1"/>
    </row>
    <row r="16" spans="1:9" x14ac:dyDescent="0.25">
      <c r="A16" s="5" t="s">
        <v>46</v>
      </c>
      <c r="B16" s="18">
        <v>-612517035</v>
      </c>
      <c r="C16" s="17">
        <v>-12260493</v>
      </c>
      <c r="D16" s="17">
        <v>591589468</v>
      </c>
      <c r="E16" s="17"/>
      <c r="F16" s="17">
        <v>0</v>
      </c>
      <c r="G16" s="17"/>
      <c r="H16" s="17">
        <v>-163630584</v>
      </c>
      <c r="I16" s="17"/>
    </row>
    <row r="17" spans="1:9" x14ac:dyDescent="0.25">
      <c r="A17" s="5" t="s">
        <v>59</v>
      </c>
      <c r="B17" s="18">
        <v>3950937</v>
      </c>
      <c r="C17" s="17">
        <v>2827144</v>
      </c>
      <c r="D17" s="17">
        <v>-36461905</v>
      </c>
      <c r="E17" s="17">
        <v>1226496</v>
      </c>
      <c r="F17" s="17">
        <v>4683148</v>
      </c>
      <c r="G17" s="17">
        <v>7957140</v>
      </c>
      <c r="H17" s="17">
        <v>190354</v>
      </c>
      <c r="I17" s="1"/>
    </row>
    <row r="18" spans="1:9" x14ac:dyDescent="0.25">
      <c r="A18" s="5" t="s">
        <v>54</v>
      </c>
      <c r="B18" s="18">
        <v>503743</v>
      </c>
      <c r="C18" s="17">
        <v>908458</v>
      </c>
      <c r="D18" s="17">
        <v>4286979</v>
      </c>
      <c r="E18" s="17">
        <v>1212940</v>
      </c>
      <c r="F18" s="17">
        <v>1872227</v>
      </c>
      <c r="G18" s="17">
        <v>4203692</v>
      </c>
      <c r="H18" s="17">
        <v>1071766</v>
      </c>
      <c r="I18" s="1"/>
    </row>
    <row r="19" spans="1:9" x14ac:dyDescent="0.25">
      <c r="A19" s="4" t="s">
        <v>55</v>
      </c>
      <c r="B19" s="18">
        <v>-278887079</v>
      </c>
      <c r="C19" s="17">
        <v>-379602674</v>
      </c>
      <c r="D19" s="17">
        <v>-294333395</v>
      </c>
      <c r="E19" s="17">
        <v>-381994305</v>
      </c>
      <c r="F19" s="17">
        <v>-705197134</v>
      </c>
      <c r="G19" s="17">
        <v>-969504827</v>
      </c>
      <c r="H19" s="17">
        <v>-485657993</v>
      </c>
      <c r="I19" s="17"/>
    </row>
    <row r="20" spans="1:9" x14ac:dyDescent="0.25">
      <c r="A20" s="4" t="s">
        <v>74</v>
      </c>
      <c r="B20" s="18"/>
      <c r="C20" s="17"/>
      <c r="D20" s="17">
        <v>0</v>
      </c>
      <c r="E20" s="17">
        <v>127314158</v>
      </c>
      <c r="F20" s="17">
        <v>43311170</v>
      </c>
      <c r="G20" s="17">
        <v>-3646890</v>
      </c>
      <c r="H20" s="17"/>
      <c r="I20" s="17"/>
    </row>
    <row r="21" spans="1:9" x14ac:dyDescent="0.25">
      <c r="A21" s="4" t="s">
        <v>56</v>
      </c>
      <c r="B21" s="18">
        <v>-584449997</v>
      </c>
      <c r="C21" s="17">
        <v>-154347145</v>
      </c>
      <c r="D21" s="17">
        <v>-262364945</v>
      </c>
      <c r="E21" s="17">
        <v>-30056661</v>
      </c>
      <c r="F21" s="17">
        <v>-28631661</v>
      </c>
      <c r="G21" s="17">
        <v>-28631661</v>
      </c>
      <c r="H21" s="17">
        <v>-11240000</v>
      </c>
      <c r="I21" s="1"/>
    </row>
    <row r="22" spans="1:9" x14ac:dyDescent="0.25">
      <c r="A22" s="4" t="s">
        <v>66</v>
      </c>
      <c r="B22" s="18"/>
      <c r="C22" s="17"/>
      <c r="D22" s="17">
        <v>0</v>
      </c>
      <c r="E22" s="17">
        <v>-17571200</v>
      </c>
      <c r="F22" s="17">
        <v>92679497</v>
      </c>
      <c r="G22" s="17">
        <v>-169170600</v>
      </c>
      <c r="H22" s="17">
        <v>-27124280</v>
      </c>
      <c r="I22" s="1"/>
    </row>
    <row r="23" spans="1:9" x14ac:dyDescent="0.25">
      <c r="A23" s="4" t="s">
        <v>65</v>
      </c>
      <c r="B23" s="18"/>
      <c r="C23" s="17"/>
      <c r="D23" s="17">
        <v>0</v>
      </c>
      <c r="E23" s="17"/>
      <c r="F23" s="17"/>
      <c r="G23" s="17">
        <v>0</v>
      </c>
      <c r="H23" s="17"/>
      <c r="I23" s="1"/>
    </row>
    <row r="24" spans="1:9" x14ac:dyDescent="0.25">
      <c r="A24" s="4" t="s">
        <v>58</v>
      </c>
      <c r="B24" s="18"/>
      <c r="C24" s="17"/>
      <c r="D24" s="17"/>
      <c r="E24" s="17"/>
      <c r="F24" s="17"/>
      <c r="G24" s="17">
        <v>0</v>
      </c>
      <c r="H24" s="17"/>
      <c r="I24" s="1"/>
    </row>
    <row r="25" spans="1:9" x14ac:dyDescent="0.25">
      <c r="A25" s="4" t="s">
        <v>45</v>
      </c>
      <c r="B25" s="18">
        <v>230000000</v>
      </c>
      <c r="C25" s="17">
        <v>-42315725</v>
      </c>
      <c r="D25" s="17">
        <v>-51438869</v>
      </c>
      <c r="E25" s="17">
        <v>-267720127</v>
      </c>
      <c r="F25" s="17">
        <v>-364771896</v>
      </c>
      <c r="G25" s="17">
        <v>-465119255</v>
      </c>
      <c r="H25" s="17">
        <v>-86081226</v>
      </c>
      <c r="I25" s="1"/>
    </row>
    <row r="26" spans="1:9" x14ac:dyDescent="0.25">
      <c r="A26" s="2"/>
      <c r="B26" s="46">
        <f t="shared" ref="B26" si="2">SUM(B15:B25)</f>
        <v>-1279621276</v>
      </c>
      <c r="C26" s="24">
        <f t="shared" ref="C26:I26" si="3">SUM(C15:C25)</f>
        <v>-619551102</v>
      </c>
      <c r="D26" s="24">
        <f t="shared" ref="D26" si="4">SUM(D15:D25)</f>
        <v>-437513850</v>
      </c>
      <c r="E26" s="24">
        <f t="shared" si="3"/>
        <v>-611015281</v>
      </c>
      <c r="F26" s="24">
        <f t="shared" si="3"/>
        <v>-1009435658</v>
      </c>
      <c r="G26" s="24">
        <f t="shared" si="3"/>
        <v>-1688019404</v>
      </c>
      <c r="H26" s="24">
        <f>SUM(H15:H25)</f>
        <v>-820476823</v>
      </c>
      <c r="I26" s="24">
        <f t="shared" si="3"/>
        <v>0</v>
      </c>
    </row>
    <row r="27" spans="1:9" x14ac:dyDescent="0.25">
      <c r="B27" s="18"/>
      <c r="C27" s="17"/>
      <c r="D27" s="17"/>
      <c r="E27" s="17"/>
      <c r="F27" s="17"/>
      <c r="G27" s="17"/>
      <c r="H27" s="17"/>
      <c r="I27" s="1"/>
    </row>
    <row r="28" spans="1:9" x14ac:dyDescent="0.25">
      <c r="A28" s="34" t="s">
        <v>99</v>
      </c>
      <c r="B28" s="18"/>
      <c r="C28" s="17"/>
      <c r="D28" s="17"/>
      <c r="E28" s="17"/>
      <c r="F28" s="17"/>
      <c r="G28" s="17"/>
      <c r="H28" s="17"/>
      <c r="I28" s="1"/>
    </row>
    <row r="29" spans="1:9" x14ac:dyDescent="0.25">
      <c r="A29" s="5" t="s">
        <v>47</v>
      </c>
      <c r="B29" s="18"/>
      <c r="C29" s="17"/>
      <c r="D29" s="17"/>
      <c r="E29" s="17"/>
      <c r="F29" s="17"/>
      <c r="G29" s="17">
        <v>0</v>
      </c>
      <c r="H29" s="17"/>
      <c r="I29" s="1"/>
    </row>
    <row r="30" spans="1:9" x14ac:dyDescent="0.25">
      <c r="A30" s="5" t="s">
        <v>48</v>
      </c>
      <c r="B30" s="18"/>
      <c r="C30" s="17"/>
      <c r="D30" s="17"/>
      <c r="E30" s="17"/>
      <c r="F30" s="17"/>
      <c r="G30" s="17">
        <v>0</v>
      </c>
      <c r="H30" s="17"/>
      <c r="I30" s="1"/>
    </row>
    <row r="31" spans="1:9" x14ac:dyDescent="0.25">
      <c r="A31" s="5" t="s">
        <v>75</v>
      </c>
      <c r="B31" s="18"/>
      <c r="C31" s="17"/>
      <c r="D31" s="17">
        <v>-216532647</v>
      </c>
      <c r="E31" s="17">
        <v>-30181174</v>
      </c>
      <c r="F31" s="17">
        <v>-335395835</v>
      </c>
      <c r="G31" s="17"/>
      <c r="H31" s="17"/>
      <c r="I31" s="1"/>
    </row>
    <row r="32" spans="1:9" x14ac:dyDescent="0.25">
      <c r="A32" s="5" t="s">
        <v>57</v>
      </c>
      <c r="B32" s="18">
        <v>923900621</v>
      </c>
      <c r="C32" s="17">
        <v>-517813666</v>
      </c>
      <c r="D32" s="17"/>
      <c r="E32" s="17">
        <v>-165755209</v>
      </c>
      <c r="F32" s="17">
        <v>1025334717</v>
      </c>
      <c r="G32" s="17">
        <v>1608229650</v>
      </c>
      <c r="H32" s="17">
        <v>-659366501</v>
      </c>
      <c r="I32" s="1"/>
    </row>
    <row r="33" spans="1:9" x14ac:dyDescent="0.25">
      <c r="A33" s="5" t="s">
        <v>112</v>
      </c>
      <c r="B33" s="18"/>
      <c r="C33" s="17"/>
      <c r="D33" s="17">
        <v>519696875</v>
      </c>
      <c r="E33" s="17"/>
      <c r="F33" s="17"/>
      <c r="G33" s="17">
        <v>-506947918</v>
      </c>
      <c r="H33" s="17">
        <v>1211682292</v>
      </c>
      <c r="I33" s="1"/>
    </row>
    <row r="34" spans="1:9" x14ac:dyDescent="0.25">
      <c r="A34" s="5" t="s">
        <v>49</v>
      </c>
      <c r="B34" s="18"/>
      <c r="C34" s="17"/>
      <c r="D34" s="17"/>
      <c r="E34" s="17"/>
      <c r="F34" s="17">
        <v>0</v>
      </c>
      <c r="G34" s="17"/>
      <c r="H34" s="17"/>
      <c r="I34" s="1"/>
    </row>
    <row r="35" spans="1:9" x14ac:dyDescent="0.25">
      <c r="A35" s="5" t="s">
        <v>50</v>
      </c>
      <c r="B35" s="18"/>
      <c r="C35" s="17"/>
      <c r="D35" s="17"/>
      <c r="E35" s="17"/>
      <c r="F35" s="17">
        <v>0</v>
      </c>
      <c r="G35" s="17"/>
      <c r="H35" s="17"/>
      <c r="I35" s="1"/>
    </row>
    <row r="36" spans="1:9" x14ac:dyDescent="0.25">
      <c r="A36" s="5" t="s">
        <v>51</v>
      </c>
      <c r="B36" s="18"/>
      <c r="C36" s="17"/>
      <c r="D36" s="17"/>
      <c r="E36" s="17"/>
      <c r="F36" s="17">
        <v>0</v>
      </c>
      <c r="G36" s="17"/>
      <c r="H36" s="17"/>
      <c r="I36" s="1"/>
    </row>
    <row r="37" spans="1:9" x14ac:dyDescent="0.25">
      <c r="A37" s="5" t="s">
        <v>52</v>
      </c>
      <c r="B37" s="18">
        <v>631718750</v>
      </c>
      <c r="C37" s="17">
        <v>649915625</v>
      </c>
      <c r="D37" s="17"/>
      <c r="E37" s="17"/>
      <c r="F37" s="17">
        <v>0</v>
      </c>
      <c r="G37" s="17"/>
      <c r="H37" s="17"/>
      <c r="I37" s="1"/>
    </row>
    <row r="38" spans="1:9" x14ac:dyDescent="0.25">
      <c r="A38" s="5" t="s">
        <v>60</v>
      </c>
      <c r="B38" s="18">
        <v>-33753437</v>
      </c>
      <c r="C38" s="17">
        <v>-42866170</v>
      </c>
      <c r="D38" s="17">
        <v>-64746590</v>
      </c>
      <c r="E38" s="17">
        <v>-23873621</v>
      </c>
      <c r="F38" s="17">
        <v>-36704495</v>
      </c>
      <c r="G38" s="17">
        <v>-54882770</v>
      </c>
      <c r="H38" s="17">
        <v>-28027376</v>
      </c>
      <c r="I38" s="1"/>
    </row>
    <row r="39" spans="1:9" x14ac:dyDescent="0.25">
      <c r="A39" s="5" t="s">
        <v>53</v>
      </c>
      <c r="B39" s="18"/>
      <c r="C39" s="17"/>
      <c r="D39" s="17">
        <v>0</v>
      </c>
      <c r="E39" s="17"/>
      <c r="F39" s="17">
        <v>0</v>
      </c>
      <c r="G39" s="17">
        <v>0</v>
      </c>
      <c r="H39" s="17"/>
      <c r="I39" s="1"/>
    </row>
    <row r="40" spans="1:9" x14ac:dyDescent="0.25">
      <c r="A40" s="5" t="s">
        <v>17</v>
      </c>
      <c r="B40" s="18">
        <v>-644692997</v>
      </c>
      <c r="C40" s="17">
        <v>-103876</v>
      </c>
      <c r="D40" s="17">
        <v>-587217877</v>
      </c>
      <c r="E40" s="17">
        <v>-35743</v>
      </c>
      <c r="F40" s="17">
        <v>-299740946</v>
      </c>
      <c r="G40" s="17">
        <v>-645942517</v>
      </c>
      <c r="H40" s="17">
        <v>-19130</v>
      </c>
      <c r="I40" s="1"/>
    </row>
    <row r="41" spans="1:9" x14ac:dyDescent="0.25">
      <c r="A41" s="2"/>
      <c r="B41" s="47">
        <f t="shared" ref="B41" si="5">SUM(B29:B40)</f>
        <v>877172937</v>
      </c>
      <c r="C41" s="25">
        <f t="shared" ref="C41:I41" si="6">SUM(C29:C40)</f>
        <v>89131913</v>
      </c>
      <c r="D41" s="25">
        <f t="shared" ref="D41" si="7">SUM(D29:D40)</f>
        <v>-348800239</v>
      </c>
      <c r="E41" s="25">
        <f t="shared" si="6"/>
        <v>-219845747</v>
      </c>
      <c r="F41" s="25">
        <f t="shared" si="6"/>
        <v>353493441</v>
      </c>
      <c r="G41" s="25">
        <f t="shared" si="6"/>
        <v>400456445</v>
      </c>
      <c r="H41" s="25">
        <f t="shared" si="6"/>
        <v>524269285</v>
      </c>
      <c r="I41" s="25">
        <f t="shared" si="6"/>
        <v>0</v>
      </c>
    </row>
    <row r="42" spans="1:9" x14ac:dyDescent="0.25">
      <c r="B42" s="18"/>
      <c r="C42" s="17"/>
      <c r="D42" s="17"/>
      <c r="E42" s="17"/>
      <c r="F42" s="17"/>
      <c r="G42" s="17"/>
      <c r="H42" s="17"/>
      <c r="I42" s="1"/>
    </row>
    <row r="43" spans="1:9" x14ac:dyDescent="0.25">
      <c r="A43" s="2" t="s">
        <v>100</v>
      </c>
      <c r="B43" s="20">
        <f t="shared" ref="B43" si="8">SUM(B12,B26,B41)</f>
        <v>357996807</v>
      </c>
      <c r="C43" s="16">
        <f t="shared" ref="C43:I43" si="9">SUM(C12,C26,C41)</f>
        <v>112628460</v>
      </c>
      <c r="D43" s="16">
        <f t="shared" ref="D43" si="10">SUM(D12,D26,D41)</f>
        <v>131313732</v>
      </c>
      <c r="E43" s="16">
        <f t="shared" si="9"/>
        <v>-136047104</v>
      </c>
      <c r="F43" s="16">
        <f t="shared" si="9"/>
        <v>213709295</v>
      </c>
      <c r="G43" s="16">
        <f t="shared" si="9"/>
        <v>-153317853</v>
      </c>
      <c r="H43" s="16">
        <f>SUM(H12,H26,H41)</f>
        <v>42581545</v>
      </c>
      <c r="I43" s="16">
        <f t="shared" si="9"/>
        <v>0</v>
      </c>
    </row>
    <row r="44" spans="1:9" x14ac:dyDescent="0.25">
      <c r="A44" s="36" t="s">
        <v>101</v>
      </c>
      <c r="B44" s="18">
        <v>1866107672</v>
      </c>
      <c r="C44" s="17">
        <v>182834036</v>
      </c>
      <c r="D44" s="17">
        <v>182834036</v>
      </c>
      <c r="E44" s="17">
        <v>259295721</v>
      </c>
      <c r="F44" s="17">
        <v>259295721</v>
      </c>
      <c r="G44" s="17">
        <v>259295721</v>
      </c>
      <c r="H44" s="17">
        <v>78158073</v>
      </c>
      <c r="I44" s="1"/>
    </row>
    <row r="45" spans="1:9" x14ac:dyDescent="0.25">
      <c r="A45" s="36" t="s">
        <v>103</v>
      </c>
      <c r="B45" s="18"/>
      <c r="C45" s="17"/>
      <c r="D45" s="17"/>
      <c r="E45" s="17">
        <v>-48887</v>
      </c>
      <c r="F45" s="17">
        <v>-130431</v>
      </c>
      <c r="G45" s="17">
        <v>-130431</v>
      </c>
      <c r="H45" s="17"/>
      <c r="I45" s="1"/>
    </row>
    <row r="46" spans="1:9" x14ac:dyDescent="0.25">
      <c r="A46" s="34" t="s">
        <v>102</v>
      </c>
      <c r="B46" s="20">
        <f t="shared" ref="B46" si="11">SUM(B43:B44)</f>
        <v>2224104479</v>
      </c>
      <c r="C46" s="16">
        <f>SUM(C43:C44)</f>
        <v>295462496</v>
      </c>
      <c r="D46" s="16">
        <f t="shared" ref="D46" si="12">SUM(D43:D44)</f>
        <v>314147768</v>
      </c>
      <c r="E46" s="16">
        <f>SUM(E43:E45)</f>
        <v>123199730</v>
      </c>
      <c r="F46" s="16">
        <f>SUM(F43:F45)</f>
        <v>472874585</v>
      </c>
      <c r="G46" s="16">
        <f>SUM(G43:G45)</f>
        <v>105847437</v>
      </c>
      <c r="H46" s="16">
        <f>SUM(H43:H44)</f>
        <v>120739618</v>
      </c>
      <c r="I46" s="16">
        <f t="shared" ref="I46" si="13">SUM(I43:I44)</f>
        <v>0</v>
      </c>
    </row>
    <row r="47" spans="1:9" x14ac:dyDescent="0.25">
      <c r="B47" s="20"/>
      <c r="C47" s="16"/>
      <c r="D47" s="16"/>
      <c r="E47" s="16"/>
      <c r="F47" s="16"/>
      <c r="G47" s="16"/>
      <c r="H47" s="16"/>
      <c r="I47" s="1"/>
    </row>
    <row r="48" spans="1:9" ht="15.75" x14ac:dyDescent="0.25">
      <c r="A48" s="3"/>
      <c r="B48" s="48"/>
      <c r="C48" s="8"/>
      <c r="D48" s="8"/>
      <c r="E48" s="8"/>
      <c r="F48" s="8"/>
      <c r="G48" s="8"/>
      <c r="H48" s="8"/>
      <c r="I48" s="1"/>
    </row>
    <row r="49" spans="1:9" x14ac:dyDescent="0.25">
      <c r="B49" s="49"/>
      <c r="C49" s="1"/>
      <c r="D49" s="1"/>
      <c r="E49" s="1"/>
      <c r="F49" s="1"/>
      <c r="G49" s="1"/>
      <c r="H49" s="1"/>
      <c r="I49" s="1"/>
    </row>
    <row r="50" spans="1:9" x14ac:dyDescent="0.25">
      <c r="A50" s="34" t="s">
        <v>104</v>
      </c>
      <c r="B50" s="50">
        <f>B12/('1'!B42/10)</f>
        <v>2.5830337839673914</v>
      </c>
      <c r="C50" s="9">
        <f>C12/('1'!C42/10)</f>
        <v>2.1842651120923913</v>
      </c>
      <c r="D50" s="9">
        <f>D12/('1'!D42/10)</f>
        <v>3.1169423267663046</v>
      </c>
      <c r="E50" s="9">
        <f>E12/('1'!E42/10)</f>
        <v>2.3601016440217393</v>
      </c>
      <c r="F50" s="9">
        <f>F12/('1'!F42/10)</f>
        <v>2.9539793206521741</v>
      </c>
      <c r="G50" s="9">
        <f>G12/('1'!G42/10)</f>
        <v>3.8527347350543479</v>
      </c>
      <c r="H50" s="9">
        <f>H12/('1'!H42/10)</f>
        <v>1.1507781351902173</v>
      </c>
      <c r="I50" s="9">
        <f>I12/('1'!H42/10)</f>
        <v>0</v>
      </c>
    </row>
    <row r="51" spans="1:9" x14ac:dyDescent="0.25">
      <c r="A51" s="34" t="s">
        <v>105</v>
      </c>
      <c r="B51" s="37">
        <v>294400000</v>
      </c>
      <c r="C51">
        <v>294400000</v>
      </c>
      <c r="D51">
        <v>294400000</v>
      </c>
      <c r="E51">
        <v>294400000</v>
      </c>
      <c r="F51">
        <v>294400000</v>
      </c>
      <c r="G51">
        <v>0</v>
      </c>
      <c r="H51">
        <v>0</v>
      </c>
    </row>
    <row r="52" spans="1:9" x14ac:dyDescent="0.25">
      <c r="B52" s="37"/>
    </row>
    <row r="53" spans="1:9" x14ac:dyDescent="0.25">
      <c r="B53" s="37"/>
    </row>
    <row r="54" spans="1:9" x14ac:dyDescent="0.25">
      <c r="B54" s="37"/>
    </row>
    <row r="55" spans="1:9" x14ac:dyDescent="0.25">
      <c r="B55" s="37"/>
    </row>
    <row r="56" spans="1:9" x14ac:dyDescent="0.25">
      <c r="B56" s="37"/>
    </row>
    <row r="57" spans="1:9" x14ac:dyDescent="0.25">
      <c r="B57" s="37"/>
    </row>
    <row r="58" spans="1:9" x14ac:dyDescent="0.25">
      <c r="B58" s="37"/>
    </row>
    <row r="59" spans="1:9" x14ac:dyDescent="0.25">
      <c r="B59" s="37"/>
    </row>
    <row r="60" spans="1:9" x14ac:dyDescent="0.25">
      <c r="B60" s="37"/>
    </row>
    <row r="61" spans="1:9" x14ac:dyDescent="0.25">
      <c r="B61" s="37"/>
    </row>
    <row r="62" spans="1:9" x14ac:dyDescent="0.25">
      <c r="B62" s="37"/>
    </row>
    <row r="63" spans="1:9" x14ac:dyDescent="0.25">
      <c r="B63" s="37"/>
    </row>
    <row r="64" spans="1:9" x14ac:dyDescent="0.25">
      <c r="B64" s="37"/>
    </row>
    <row r="65" spans="2:2" x14ac:dyDescent="0.25">
      <c r="B65" s="37"/>
    </row>
    <row r="66" spans="2:2" x14ac:dyDescent="0.25">
      <c r="B66" s="37"/>
    </row>
    <row r="67" spans="2:2" x14ac:dyDescent="0.25">
      <c r="B67" s="37"/>
    </row>
    <row r="68" spans="2:2" x14ac:dyDescent="0.25">
      <c r="B68" s="37"/>
    </row>
    <row r="69" spans="2:2" x14ac:dyDescent="0.25">
      <c r="B69" s="37"/>
    </row>
    <row r="70" spans="2:2" x14ac:dyDescent="0.25">
      <c r="B70" s="37"/>
    </row>
    <row r="71" spans="2:2" x14ac:dyDescent="0.25">
      <c r="B71" s="37"/>
    </row>
    <row r="72" spans="2:2" x14ac:dyDescent="0.25">
      <c r="B72" s="37"/>
    </row>
    <row r="73" spans="2:2" x14ac:dyDescent="0.25">
      <c r="B73" s="37"/>
    </row>
    <row r="74" spans="2:2" x14ac:dyDescent="0.25">
      <c r="B74" s="37"/>
    </row>
    <row r="75" spans="2:2" x14ac:dyDescent="0.25">
      <c r="B75" s="37"/>
    </row>
    <row r="76" spans="2:2" x14ac:dyDescent="0.25">
      <c r="B76" s="37"/>
    </row>
    <row r="77" spans="2:2" x14ac:dyDescent="0.25">
      <c r="B77" s="37"/>
    </row>
    <row r="78" spans="2:2" x14ac:dyDescent="0.25">
      <c r="B78" s="37"/>
    </row>
    <row r="79" spans="2:2" x14ac:dyDescent="0.25">
      <c r="B79" s="37"/>
    </row>
    <row r="80" spans="2:2" x14ac:dyDescent="0.25">
      <c r="B80" s="37"/>
    </row>
    <row r="81" spans="2:2" x14ac:dyDescent="0.25">
      <c r="B81" s="37"/>
    </row>
    <row r="82" spans="2:2" x14ac:dyDescent="0.25">
      <c r="B82" s="37"/>
    </row>
    <row r="83" spans="2:2" x14ac:dyDescent="0.25">
      <c r="B83" s="37"/>
    </row>
    <row r="84" spans="2:2" x14ac:dyDescent="0.25">
      <c r="B84" s="37"/>
    </row>
    <row r="85" spans="2:2" x14ac:dyDescent="0.25">
      <c r="B85" s="37"/>
    </row>
    <row r="86" spans="2:2" x14ac:dyDescent="0.25">
      <c r="B86" s="37"/>
    </row>
    <row r="87" spans="2:2" x14ac:dyDescent="0.25">
      <c r="B87" s="37"/>
    </row>
    <row r="88" spans="2:2" x14ac:dyDescent="0.25">
      <c r="B88" s="37"/>
    </row>
    <row r="89" spans="2:2" x14ac:dyDescent="0.25">
      <c r="B89" s="37"/>
    </row>
    <row r="90" spans="2:2" x14ac:dyDescent="0.25">
      <c r="B90" s="37"/>
    </row>
    <row r="91" spans="2:2" x14ac:dyDescent="0.25">
      <c r="B91" s="37"/>
    </row>
    <row r="92" spans="2:2" x14ac:dyDescent="0.25">
      <c r="B92" s="37"/>
    </row>
    <row r="93" spans="2:2" x14ac:dyDescent="0.25">
      <c r="B93" s="37"/>
    </row>
    <row r="94" spans="2:2" x14ac:dyDescent="0.25">
      <c r="B94" s="37"/>
    </row>
    <row r="95" spans="2:2" x14ac:dyDescent="0.25">
      <c r="B95" s="37"/>
    </row>
    <row r="96" spans="2:2" x14ac:dyDescent="0.25">
      <c r="B96" s="37"/>
    </row>
    <row r="97" spans="2:2" x14ac:dyDescent="0.25">
      <c r="B97" s="37"/>
    </row>
    <row r="98" spans="2:2" x14ac:dyDescent="0.25">
      <c r="B98" s="37"/>
    </row>
    <row r="99" spans="2:2" x14ac:dyDescent="0.25">
      <c r="B99" s="37"/>
    </row>
    <row r="100" spans="2:2" x14ac:dyDescent="0.25">
      <c r="B100" s="37"/>
    </row>
    <row r="101" spans="2:2" x14ac:dyDescent="0.25">
      <c r="B101" s="37"/>
    </row>
    <row r="102" spans="2:2" x14ac:dyDescent="0.25">
      <c r="B102" s="37"/>
    </row>
    <row r="103" spans="2:2" x14ac:dyDescent="0.25">
      <c r="B103" s="37"/>
    </row>
    <row r="104" spans="2:2" x14ac:dyDescent="0.25">
      <c r="B104" s="37"/>
    </row>
    <row r="105" spans="2:2" x14ac:dyDescent="0.25">
      <c r="B105" s="37"/>
    </row>
    <row r="106" spans="2:2" x14ac:dyDescent="0.25">
      <c r="B106" s="37"/>
    </row>
    <row r="107" spans="2:2" x14ac:dyDescent="0.25">
      <c r="B107" s="37"/>
    </row>
    <row r="108" spans="2:2" x14ac:dyDescent="0.25">
      <c r="B108" s="37"/>
    </row>
    <row r="109" spans="2:2" x14ac:dyDescent="0.25">
      <c r="B109" s="37"/>
    </row>
    <row r="110" spans="2:2" x14ac:dyDescent="0.25">
      <c r="B110" s="37"/>
    </row>
    <row r="111" spans="2:2" x14ac:dyDescent="0.25">
      <c r="B111" s="37"/>
    </row>
    <row r="112" spans="2:2" x14ac:dyDescent="0.25">
      <c r="B112" s="37"/>
    </row>
    <row r="113" spans="2:2" x14ac:dyDescent="0.25">
      <c r="B113" s="37"/>
    </row>
    <row r="114" spans="2:2" x14ac:dyDescent="0.25">
      <c r="B114" s="37"/>
    </row>
    <row r="115" spans="2:2" x14ac:dyDescent="0.25">
      <c r="B115" s="37"/>
    </row>
    <row r="116" spans="2:2" x14ac:dyDescent="0.25">
      <c r="B116" s="37"/>
    </row>
    <row r="117" spans="2:2" x14ac:dyDescent="0.25">
      <c r="B117" s="37"/>
    </row>
    <row r="118" spans="2:2" x14ac:dyDescent="0.25">
      <c r="B118" s="37"/>
    </row>
    <row r="119" spans="2:2" x14ac:dyDescent="0.25">
      <c r="B119" s="37"/>
    </row>
    <row r="120" spans="2:2" x14ac:dyDescent="0.25">
      <c r="B120" s="37"/>
    </row>
    <row r="121" spans="2:2" x14ac:dyDescent="0.25">
      <c r="B121" s="37"/>
    </row>
    <row r="122" spans="2:2" x14ac:dyDescent="0.25">
      <c r="B122" s="37"/>
    </row>
    <row r="123" spans="2:2" x14ac:dyDescent="0.25">
      <c r="B123" s="37"/>
    </row>
    <row r="124" spans="2:2" x14ac:dyDescent="0.25">
      <c r="B124" s="37"/>
    </row>
    <row r="125" spans="2:2" x14ac:dyDescent="0.25">
      <c r="B125" s="37"/>
    </row>
    <row r="126" spans="2:2" x14ac:dyDescent="0.25">
      <c r="B126" s="37"/>
    </row>
    <row r="127" spans="2:2" x14ac:dyDescent="0.25">
      <c r="B127" s="37"/>
    </row>
    <row r="128" spans="2:2" x14ac:dyDescent="0.25">
      <c r="B128" s="37"/>
    </row>
    <row r="129" spans="2:2" x14ac:dyDescent="0.25">
      <c r="B129" s="37"/>
    </row>
    <row r="130" spans="2:2" x14ac:dyDescent="0.25">
      <c r="B130" s="37"/>
    </row>
    <row r="131" spans="2:2" x14ac:dyDescent="0.25">
      <c r="B131" s="37"/>
    </row>
    <row r="132" spans="2:2" x14ac:dyDescent="0.25">
      <c r="B132" s="37"/>
    </row>
    <row r="133" spans="2:2" x14ac:dyDescent="0.25">
      <c r="B133" s="37"/>
    </row>
    <row r="134" spans="2:2" x14ac:dyDescent="0.25">
      <c r="B134" s="37"/>
    </row>
    <row r="135" spans="2:2" x14ac:dyDescent="0.25">
      <c r="B135" s="37"/>
    </row>
    <row r="136" spans="2:2" x14ac:dyDescent="0.25">
      <c r="B136" s="37"/>
    </row>
    <row r="137" spans="2:2" x14ac:dyDescent="0.25">
      <c r="B137" s="37"/>
    </row>
    <row r="138" spans="2:2" x14ac:dyDescent="0.25">
      <c r="B138" s="37"/>
    </row>
    <row r="139" spans="2:2" x14ac:dyDescent="0.25">
      <c r="B139" s="37"/>
    </row>
    <row r="140" spans="2:2" x14ac:dyDescent="0.25">
      <c r="B140" s="37"/>
    </row>
    <row r="141" spans="2:2" x14ac:dyDescent="0.25">
      <c r="B141" s="37"/>
    </row>
    <row r="142" spans="2:2" x14ac:dyDescent="0.25">
      <c r="B142" s="37"/>
    </row>
    <row r="143" spans="2:2" x14ac:dyDescent="0.25">
      <c r="B143" s="37"/>
    </row>
    <row r="144" spans="2:2" x14ac:dyDescent="0.25">
      <c r="B144" s="37"/>
    </row>
    <row r="145" spans="2:2" x14ac:dyDescent="0.25">
      <c r="B145" s="37"/>
    </row>
    <row r="146" spans="2:2" x14ac:dyDescent="0.25">
      <c r="B146" s="37"/>
    </row>
    <row r="147" spans="2:2" x14ac:dyDescent="0.25">
      <c r="B147" s="37"/>
    </row>
    <row r="148" spans="2:2" x14ac:dyDescent="0.25">
      <c r="B148" s="37"/>
    </row>
    <row r="149" spans="2:2" x14ac:dyDescent="0.25">
      <c r="B149" s="37"/>
    </row>
    <row r="150" spans="2:2" x14ac:dyDescent="0.25">
      <c r="B150" s="37"/>
    </row>
    <row r="151" spans="2:2" x14ac:dyDescent="0.25">
      <c r="B151" s="37"/>
    </row>
    <row r="152" spans="2:2" x14ac:dyDescent="0.25">
      <c r="B152" s="37"/>
    </row>
    <row r="153" spans="2:2" x14ac:dyDescent="0.25">
      <c r="B153" s="37"/>
    </row>
    <row r="154" spans="2:2" x14ac:dyDescent="0.25">
      <c r="B154" s="37"/>
    </row>
    <row r="155" spans="2:2" x14ac:dyDescent="0.25">
      <c r="B155" s="37"/>
    </row>
    <row r="156" spans="2:2" x14ac:dyDescent="0.25">
      <c r="B156" s="37"/>
    </row>
    <row r="157" spans="2:2" x14ac:dyDescent="0.25">
      <c r="B157" s="37"/>
    </row>
    <row r="158" spans="2:2" x14ac:dyDescent="0.25">
      <c r="B158" s="37"/>
    </row>
    <row r="159" spans="2:2" x14ac:dyDescent="0.25">
      <c r="B159" s="37"/>
    </row>
    <row r="160" spans="2:2" x14ac:dyDescent="0.25">
      <c r="B160" s="37"/>
    </row>
    <row r="161" spans="2:2" x14ac:dyDescent="0.25">
      <c r="B161" s="37"/>
    </row>
    <row r="162" spans="2:2" x14ac:dyDescent="0.25">
      <c r="B162" s="37"/>
    </row>
    <row r="163" spans="2:2" x14ac:dyDescent="0.25">
      <c r="B163" s="37"/>
    </row>
    <row r="164" spans="2:2" x14ac:dyDescent="0.25">
      <c r="B164" s="37"/>
    </row>
    <row r="165" spans="2:2" x14ac:dyDescent="0.25">
      <c r="B165" s="37"/>
    </row>
    <row r="166" spans="2:2" x14ac:dyDescent="0.25">
      <c r="B166" s="37"/>
    </row>
    <row r="167" spans="2:2" x14ac:dyDescent="0.25">
      <c r="B167" s="37"/>
    </row>
    <row r="168" spans="2:2" x14ac:dyDescent="0.25">
      <c r="B168" s="37"/>
    </row>
    <row r="169" spans="2:2" x14ac:dyDescent="0.25">
      <c r="B169" s="37"/>
    </row>
    <row r="170" spans="2:2" x14ac:dyDescent="0.25">
      <c r="B170" s="37"/>
    </row>
    <row r="171" spans="2:2" x14ac:dyDescent="0.25">
      <c r="B171" s="37"/>
    </row>
    <row r="172" spans="2:2" x14ac:dyDescent="0.25">
      <c r="B172" s="37"/>
    </row>
    <row r="173" spans="2:2" x14ac:dyDescent="0.25">
      <c r="B173" s="37"/>
    </row>
    <row r="174" spans="2:2" x14ac:dyDescent="0.25">
      <c r="B174" s="37"/>
    </row>
    <row r="175" spans="2:2" x14ac:dyDescent="0.25">
      <c r="B175" s="37"/>
    </row>
    <row r="176" spans="2:2" x14ac:dyDescent="0.25">
      <c r="B176" s="37"/>
    </row>
    <row r="177" spans="2:2" x14ac:dyDescent="0.25">
      <c r="B177" s="37"/>
    </row>
    <row r="178" spans="2:2" x14ac:dyDescent="0.25">
      <c r="B178" s="37"/>
    </row>
    <row r="179" spans="2:2" x14ac:dyDescent="0.25">
      <c r="B179" s="37"/>
    </row>
    <row r="180" spans="2:2" x14ac:dyDescent="0.25">
      <c r="B180" s="37"/>
    </row>
    <row r="181" spans="2:2" x14ac:dyDescent="0.25">
      <c r="B181" s="37"/>
    </row>
    <row r="182" spans="2:2" x14ac:dyDescent="0.25">
      <c r="B182" s="37"/>
    </row>
    <row r="183" spans="2:2" x14ac:dyDescent="0.25">
      <c r="B183" s="37"/>
    </row>
    <row r="184" spans="2:2" x14ac:dyDescent="0.25">
      <c r="B184" s="37"/>
    </row>
    <row r="185" spans="2:2" x14ac:dyDescent="0.25">
      <c r="B185" s="37"/>
    </row>
    <row r="186" spans="2:2" x14ac:dyDescent="0.25">
      <c r="B186" s="37"/>
    </row>
    <row r="187" spans="2:2" x14ac:dyDescent="0.25">
      <c r="B187" s="37"/>
    </row>
    <row r="188" spans="2:2" x14ac:dyDescent="0.25">
      <c r="B188" s="37"/>
    </row>
    <row r="189" spans="2:2" x14ac:dyDescent="0.25">
      <c r="B189" s="37"/>
    </row>
    <row r="190" spans="2:2" x14ac:dyDescent="0.25">
      <c r="B190" s="37"/>
    </row>
    <row r="191" spans="2:2" x14ac:dyDescent="0.25">
      <c r="B191" s="37"/>
    </row>
    <row r="192" spans="2:2" x14ac:dyDescent="0.25">
      <c r="B192" s="37"/>
    </row>
    <row r="193" spans="2:2" x14ac:dyDescent="0.25">
      <c r="B193" s="37"/>
    </row>
    <row r="194" spans="2:2" x14ac:dyDescent="0.25">
      <c r="B194" s="37"/>
    </row>
    <row r="195" spans="2:2" x14ac:dyDescent="0.25">
      <c r="B195" s="37"/>
    </row>
    <row r="196" spans="2:2" x14ac:dyDescent="0.25">
      <c r="B196" s="37"/>
    </row>
    <row r="197" spans="2:2" x14ac:dyDescent="0.25">
      <c r="B197" s="37"/>
    </row>
    <row r="198" spans="2:2" x14ac:dyDescent="0.25">
      <c r="B198" s="37"/>
    </row>
    <row r="199" spans="2:2" x14ac:dyDescent="0.25">
      <c r="B199" s="37"/>
    </row>
    <row r="200" spans="2:2" x14ac:dyDescent="0.25">
      <c r="B200" s="37"/>
    </row>
    <row r="201" spans="2:2" x14ac:dyDescent="0.25">
      <c r="B201" s="37"/>
    </row>
    <row r="202" spans="2:2" x14ac:dyDescent="0.25">
      <c r="B202" s="37"/>
    </row>
    <row r="203" spans="2:2" x14ac:dyDescent="0.25">
      <c r="B203" s="37"/>
    </row>
    <row r="204" spans="2:2" x14ac:dyDescent="0.25">
      <c r="B204" s="37"/>
    </row>
    <row r="205" spans="2:2" x14ac:dyDescent="0.25">
      <c r="B205" s="37"/>
    </row>
    <row r="206" spans="2:2" x14ac:dyDescent="0.25">
      <c r="B206" s="37"/>
    </row>
    <row r="207" spans="2:2" x14ac:dyDescent="0.25">
      <c r="B207" s="37"/>
    </row>
    <row r="208" spans="2:2" x14ac:dyDescent="0.25">
      <c r="B208" s="37"/>
    </row>
    <row r="209" spans="2:2" x14ac:dyDescent="0.25">
      <c r="B209" s="37"/>
    </row>
    <row r="210" spans="2:2" x14ac:dyDescent="0.25">
      <c r="B210" s="37"/>
    </row>
    <row r="211" spans="2:2" x14ac:dyDescent="0.25">
      <c r="B211" s="37"/>
    </row>
    <row r="212" spans="2:2" x14ac:dyDescent="0.25">
      <c r="B212" s="37"/>
    </row>
    <row r="213" spans="2:2" x14ac:dyDescent="0.25">
      <c r="B213" s="37"/>
    </row>
    <row r="214" spans="2:2" x14ac:dyDescent="0.25">
      <c r="B214" s="37"/>
    </row>
    <row r="215" spans="2:2" x14ac:dyDescent="0.25">
      <c r="B215" s="37"/>
    </row>
    <row r="216" spans="2:2" x14ac:dyDescent="0.25">
      <c r="B216" s="37"/>
    </row>
    <row r="217" spans="2:2" x14ac:dyDescent="0.25">
      <c r="B217" s="37"/>
    </row>
    <row r="218" spans="2:2" x14ac:dyDescent="0.25">
      <c r="B218" s="37"/>
    </row>
    <row r="219" spans="2:2" x14ac:dyDescent="0.25">
      <c r="B219" s="37"/>
    </row>
    <row r="220" spans="2:2" x14ac:dyDescent="0.25">
      <c r="B220" s="37"/>
    </row>
    <row r="221" spans="2:2" x14ac:dyDescent="0.25">
      <c r="B221" s="37"/>
    </row>
    <row r="222" spans="2:2" x14ac:dyDescent="0.25">
      <c r="B222" s="37"/>
    </row>
    <row r="223" spans="2:2" x14ac:dyDescent="0.25">
      <c r="B223" s="37"/>
    </row>
    <row r="224" spans="2:2" x14ac:dyDescent="0.25">
      <c r="B224" s="37"/>
    </row>
    <row r="225" spans="2:2" x14ac:dyDescent="0.25">
      <c r="B225" s="37"/>
    </row>
    <row r="226" spans="2:2" x14ac:dyDescent="0.25">
      <c r="B226" s="37"/>
    </row>
    <row r="227" spans="2:2" x14ac:dyDescent="0.25">
      <c r="B227" s="37"/>
    </row>
    <row r="228" spans="2:2" x14ac:dyDescent="0.25">
      <c r="B228" s="37"/>
    </row>
    <row r="229" spans="2:2" x14ac:dyDescent="0.25">
      <c r="B229" s="37"/>
    </row>
    <row r="230" spans="2:2" x14ac:dyDescent="0.25">
      <c r="B230" s="37"/>
    </row>
    <row r="231" spans="2:2" x14ac:dyDescent="0.25">
      <c r="B231" s="37"/>
    </row>
    <row r="232" spans="2:2" x14ac:dyDescent="0.25">
      <c r="B232" s="37"/>
    </row>
    <row r="233" spans="2:2" x14ac:dyDescent="0.25">
      <c r="B233" s="37"/>
    </row>
    <row r="234" spans="2:2" x14ac:dyDescent="0.25">
      <c r="B234" s="37"/>
    </row>
    <row r="235" spans="2:2" x14ac:dyDescent="0.25">
      <c r="B235" s="37"/>
    </row>
    <row r="236" spans="2:2" x14ac:dyDescent="0.25">
      <c r="B236" s="37"/>
    </row>
    <row r="237" spans="2:2" x14ac:dyDescent="0.25">
      <c r="B237" s="37"/>
    </row>
    <row r="238" spans="2:2" x14ac:dyDescent="0.25">
      <c r="B238" s="37"/>
    </row>
    <row r="239" spans="2:2" x14ac:dyDescent="0.25">
      <c r="B239" s="37"/>
    </row>
    <row r="240" spans="2:2" x14ac:dyDescent="0.25">
      <c r="B240" s="37"/>
    </row>
    <row r="241" spans="2:2" x14ac:dyDescent="0.25">
      <c r="B241" s="37"/>
    </row>
    <row r="242" spans="2:2" x14ac:dyDescent="0.25">
      <c r="B242" s="37"/>
    </row>
    <row r="243" spans="2:2" x14ac:dyDescent="0.25">
      <c r="B243" s="37"/>
    </row>
    <row r="244" spans="2:2" x14ac:dyDescent="0.25">
      <c r="B244" s="37"/>
    </row>
    <row r="245" spans="2:2" x14ac:dyDescent="0.25">
      <c r="B245" s="37"/>
    </row>
    <row r="246" spans="2:2" x14ac:dyDescent="0.25">
      <c r="B246" s="37"/>
    </row>
    <row r="247" spans="2:2" x14ac:dyDescent="0.25">
      <c r="B247" s="37"/>
    </row>
    <row r="248" spans="2:2" x14ac:dyDescent="0.25">
      <c r="B248" s="37"/>
    </row>
    <row r="249" spans="2:2" x14ac:dyDescent="0.25">
      <c r="B249" s="37"/>
    </row>
    <row r="250" spans="2:2" x14ac:dyDescent="0.25">
      <c r="B250" s="37"/>
    </row>
    <row r="251" spans="2:2" x14ac:dyDescent="0.25">
      <c r="B251" s="37"/>
    </row>
    <row r="252" spans="2:2" x14ac:dyDescent="0.25">
      <c r="B252" s="37"/>
    </row>
    <row r="253" spans="2:2" x14ac:dyDescent="0.25">
      <c r="B253" s="37"/>
    </row>
    <row r="254" spans="2:2" x14ac:dyDescent="0.25">
      <c r="B254" s="37"/>
    </row>
    <row r="255" spans="2:2" x14ac:dyDescent="0.25">
      <c r="B255" s="37"/>
    </row>
    <row r="256" spans="2:2" x14ac:dyDescent="0.25">
      <c r="B256" s="37"/>
    </row>
    <row r="257" spans="2:2" x14ac:dyDescent="0.25">
      <c r="B257" s="37"/>
    </row>
    <row r="258" spans="2:2" x14ac:dyDescent="0.25">
      <c r="B258" s="37"/>
    </row>
    <row r="259" spans="2:2" x14ac:dyDescent="0.25">
      <c r="B259" s="37"/>
    </row>
    <row r="260" spans="2:2" x14ac:dyDescent="0.25">
      <c r="B260" s="37"/>
    </row>
    <row r="261" spans="2:2" x14ac:dyDescent="0.25">
      <c r="B261" s="37"/>
    </row>
    <row r="262" spans="2:2" x14ac:dyDescent="0.25">
      <c r="B262" s="37"/>
    </row>
    <row r="263" spans="2:2" x14ac:dyDescent="0.25">
      <c r="B263" s="37"/>
    </row>
    <row r="264" spans="2:2" x14ac:dyDescent="0.25">
      <c r="B264" s="37"/>
    </row>
    <row r="265" spans="2:2" x14ac:dyDescent="0.25">
      <c r="B265" s="37"/>
    </row>
    <row r="266" spans="2:2" x14ac:dyDescent="0.25">
      <c r="B266" s="37"/>
    </row>
    <row r="267" spans="2:2" x14ac:dyDescent="0.25">
      <c r="B267" s="37"/>
    </row>
    <row r="268" spans="2:2" x14ac:dyDescent="0.25">
      <c r="B268" s="37"/>
    </row>
    <row r="269" spans="2:2" x14ac:dyDescent="0.25">
      <c r="B269" s="37"/>
    </row>
    <row r="270" spans="2:2" x14ac:dyDescent="0.25">
      <c r="B270" s="37"/>
    </row>
    <row r="271" spans="2:2" x14ac:dyDescent="0.25">
      <c r="B271" s="37"/>
    </row>
    <row r="272" spans="2:2" x14ac:dyDescent="0.25">
      <c r="B272" s="37"/>
    </row>
    <row r="273" spans="2:2" x14ac:dyDescent="0.25">
      <c r="B273" s="37"/>
    </row>
    <row r="274" spans="2:2" x14ac:dyDescent="0.25">
      <c r="B274" s="37"/>
    </row>
    <row r="275" spans="2:2" x14ac:dyDescent="0.25">
      <c r="B275" s="37"/>
    </row>
    <row r="276" spans="2:2" x14ac:dyDescent="0.25">
      <c r="B276" s="37"/>
    </row>
    <row r="277" spans="2:2" x14ac:dyDescent="0.25">
      <c r="B277" s="37"/>
    </row>
    <row r="278" spans="2:2" x14ac:dyDescent="0.25">
      <c r="B278" s="37"/>
    </row>
    <row r="279" spans="2:2" x14ac:dyDescent="0.25">
      <c r="B279" s="37"/>
    </row>
    <row r="280" spans="2:2" x14ac:dyDescent="0.25">
      <c r="B280" s="37"/>
    </row>
    <row r="281" spans="2:2" x14ac:dyDescent="0.25">
      <c r="B281" s="37"/>
    </row>
    <row r="282" spans="2:2" x14ac:dyDescent="0.25">
      <c r="B282" s="37"/>
    </row>
    <row r="283" spans="2:2" x14ac:dyDescent="0.25">
      <c r="B283" s="37"/>
    </row>
    <row r="284" spans="2:2" x14ac:dyDescent="0.25">
      <c r="B284" s="37"/>
    </row>
    <row r="285" spans="2:2" x14ac:dyDescent="0.25">
      <c r="B285" s="37"/>
    </row>
    <row r="286" spans="2:2" x14ac:dyDescent="0.25">
      <c r="B286" s="37"/>
    </row>
    <row r="287" spans="2:2" x14ac:dyDescent="0.25">
      <c r="B287" s="37"/>
    </row>
    <row r="288" spans="2:2" x14ac:dyDescent="0.25">
      <c r="B288" s="37"/>
    </row>
    <row r="289" spans="2:2" x14ac:dyDescent="0.25">
      <c r="B289" s="37"/>
    </row>
    <row r="290" spans="2:2" x14ac:dyDescent="0.25">
      <c r="B290" s="37"/>
    </row>
    <row r="291" spans="2:2" x14ac:dyDescent="0.25">
      <c r="B291" s="37"/>
    </row>
    <row r="292" spans="2:2" x14ac:dyDescent="0.25">
      <c r="B292" s="37"/>
    </row>
    <row r="293" spans="2:2" x14ac:dyDescent="0.25">
      <c r="B293" s="37"/>
    </row>
    <row r="294" spans="2:2" x14ac:dyDescent="0.25">
      <c r="B294" s="37"/>
    </row>
    <row r="295" spans="2:2" x14ac:dyDescent="0.25">
      <c r="B295" s="37"/>
    </row>
    <row r="296" spans="2:2" x14ac:dyDescent="0.25">
      <c r="B296" s="37"/>
    </row>
    <row r="297" spans="2:2" x14ac:dyDescent="0.25">
      <c r="B297" s="37"/>
    </row>
    <row r="298" spans="2:2" x14ac:dyDescent="0.25">
      <c r="B298" s="37"/>
    </row>
    <row r="299" spans="2:2" x14ac:dyDescent="0.25">
      <c r="B299" s="37"/>
    </row>
    <row r="300" spans="2:2" x14ac:dyDescent="0.25">
      <c r="B300" s="37"/>
    </row>
    <row r="301" spans="2:2" x14ac:dyDescent="0.25">
      <c r="B301" s="37"/>
    </row>
    <row r="302" spans="2:2" x14ac:dyDescent="0.25">
      <c r="B302" s="37"/>
    </row>
    <row r="303" spans="2:2" x14ac:dyDescent="0.25">
      <c r="B303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9" sqref="A19"/>
    </sheetView>
  </sheetViews>
  <sheetFormatPr defaultRowHeight="15" x14ac:dyDescent="0.25"/>
  <cols>
    <col min="1" max="1" width="35.85546875" bestFit="1" customWidth="1"/>
    <col min="2" max="2" width="11" bestFit="1" customWidth="1"/>
    <col min="3" max="3" width="10.5703125" bestFit="1" customWidth="1"/>
    <col min="4" max="4" width="11" bestFit="1" customWidth="1"/>
    <col min="5" max="6" width="10.5703125" bestFit="1" customWidth="1"/>
    <col min="7" max="7" width="9.5703125" bestFit="1" customWidth="1"/>
  </cols>
  <sheetData>
    <row r="1" spans="1:8" ht="15.75" x14ac:dyDescent="0.25">
      <c r="A1" s="3" t="s">
        <v>19</v>
      </c>
    </row>
    <row r="2" spans="1:8" x14ac:dyDescent="0.25">
      <c r="A2" s="2" t="s">
        <v>106</v>
      </c>
    </row>
    <row r="3" spans="1:8" ht="15.75" x14ac:dyDescent="0.25">
      <c r="A3" s="3" t="s">
        <v>77</v>
      </c>
    </row>
    <row r="7" spans="1:8" x14ac:dyDescent="0.25">
      <c r="B7" s="29" t="s">
        <v>73</v>
      </c>
      <c r="C7" t="s">
        <v>71</v>
      </c>
      <c r="D7" t="s">
        <v>73</v>
      </c>
      <c r="E7" t="s">
        <v>70</v>
      </c>
      <c r="F7" t="s">
        <v>71</v>
      </c>
    </row>
    <row r="8" spans="1:8" ht="15.75" x14ac:dyDescent="0.25">
      <c r="A8" s="2"/>
      <c r="B8" s="7">
        <v>42825</v>
      </c>
      <c r="C8" s="7">
        <v>43100</v>
      </c>
      <c r="D8" s="7">
        <v>43190</v>
      </c>
      <c r="E8" s="7">
        <v>43373</v>
      </c>
      <c r="F8" s="7">
        <v>43465</v>
      </c>
    </row>
    <row r="9" spans="1:8" x14ac:dyDescent="0.25">
      <c r="A9" s="5" t="s">
        <v>107</v>
      </c>
      <c r="B9" s="26">
        <f>'2'!B30/'1'!B20</f>
        <v>1.3853892108860712E-2</v>
      </c>
      <c r="C9" s="26">
        <f>'2'!C30/'1'!C20</f>
        <v>1.0803945586554752E-2</v>
      </c>
      <c r="D9" s="26">
        <f>'2'!D30/'1'!D20</f>
        <v>1.5745289834194386E-2</v>
      </c>
      <c r="E9" s="26">
        <f>'2'!E30/'1'!E20</f>
        <v>4.8494498224425087E-3</v>
      </c>
      <c r="F9" s="26">
        <f>'2'!F30/'1'!F20</f>
        <v>1.1163332613785867E-2</v>
      </c>
      <c r="G9" s="26">
        <f>'2'!G30/'1'!G20</f>
        <v>1.5777909936617627E-2</v>
      </c>
      <c r="H9" s="26">
        <f>'2'!H30/'1'!H20</f>
        <v>3.9760981260433207E-3</v>
      </c>
    </row>
    <row r="10" spans="1:8" x14ac:dyDescent="0.25">
      <c r="A10" s="5" t="s">
        <v>108</v>
      </c>
      <c r="B10" s="26">
        <f>'2'!B30/'1'!B41</f>
        <v>1.6780760643414053E-2</v>
      </c>
      <c r="C10" s="26">
        <f>'2'!C30/'1'!C41</f>
        <v>1.3693917952947948E-2</v>
      </c>
      <c r="D10" s="26">
        <f>'2'!D30/'1'!D41</f>
        <v>1.9535770579118709E-2</v>
      </c>
      <c r="E10" s="26">
        <f>'2'!E30/'1'!E41</f>
        <v>5.9922543495705034E-3</v>
      </c>
      <c r="F10" s="26">
        <f>'2'!F30/'1'!F41</f>
        <v>1.4274987617524619E-2</v>
      </c>
      <c r="G10" s="26">
        <f>'2'!G30/'1'!G41</f>
        <v>2.0283495832094448E-2</v>
      </c>
      <c r="H10" s="26">
        <f>'2'!H30/'1'!H41</f>
        <v>5.7767187481078753E-3</v>
      </c>
    </row>
    <row r="11" spans="1:8" x14ac:dyDescent="0.25">
      <c r="A11" s="5" t="s">
        <v>61</v>
      </c>
      <c r="B11" s="27">
        <f>'1'!B25/'1'!B41</f>
        <v>6.3644725734183685E-2</v>
      </c>
      <c r="C11" s="27">
        <f>'1'!C25/'1'!C41</f>
        <v>7.853560057473824E-2</v>
      </c>
      <c r="D11" s="27">
        <f>'1'!D25/'1'!D41</f>
        <v>7.3198250698139386E-2</v>
      </c>
      <c r="E11" s="27">
        <f>'1'!E25/'1'!E41</f>
        <v>5.5055741245508424E-2</v>
      </c>
      <c r="F11" s="27">
        <f>'1'!F25/'1'!F41</f>
        <v>4.942463198419024E-2</v>
      </c>
      <c r="G11" s="27">
        <f>'1'!G25/'1'!G41</f>
        <v>4.2533249520139225E-2</v>
      </c>
      <c r="H11" s="27">
        <f>'1'!H25/'1'!H41</f>
        <v>9.084181681717475E-2</v>
      </c>
    </row>
    <row r="12" spans="1:8" x14ac:dyDescent="0.25">
      <c r="A12" s="5" t="s">
        <v>62</v>
      </c>
      <c r="B12" s="27">
        <f>'1'!B11/'1'!B29</f>
        <v>2.8548168393844326</v>
      </c>
      <c r="C12" s="27">
        <f>'1'!C11/'1'!C29</f>
        <v>2.1184108320112389</v>
      </c>
      <c r="D12" s="27">
        <f>'1'!D11/'1'!D29</f>
        <v>2.4385422549319373</v>
      </c>
      <c r="E12" s="27">
        <f>'1'!E11/'1'!E29</f>
        <v>2.2074362455333669</v>
      </c>
      <c r="F12" s="27">
        <f>'1'!F11/'1'!F29</f>
        <v>1.7847989146402785</v>
      </c>
      <c r="G12" s="27">
        <f>'1'!G11/'1'!G29</f>
        <v>1.6937110838993279</v>
      </c>
      <c r="H12" s="27">
        <f>'1'!H11/'1'!H29</f>
        <v>1.685506542577401</v>
      </c>
    </row>
    <row r="13" spans="1:8" x14ac:dyDescent="0.25">
      <c r="A13" s="5" t="s">
        <v>109</v>
      </c>
      <c r="B13" s="26">
        <f>'2'!B30/'2'!C6</f>
        <v>0.39430033099747125</v>
      </c>
      <c r="C13" s="26">
        <f>'2'!C30/'2'!D6</f>
        <v>0.21520996659245317</v>
      </c>
      <c r="D13" s="26">
        <f>'2'!D30/'2'!E6</f>
        <v>0.91466644312294654</v>
      </c>
      <c r="E13" s="26">
        <f>'2'!E30/'2'!F6</f>
        <v>0.13927676266525529</v>
      </c>
      <c r="F13" s="26">
        <f>'2'!F30/'2'!G6</f>
        <v>0.22096930198390952</v>
      </c>
      <c r="G13" s="26">
        <f>'2'!G30/'2'!H6</f>
        <v>1.0286634539720612</v>
      </c>
      <c r="H13" s="26">
        <f>'2'!H30/'2'!I6</f>
        <v>0.12366690006902502</v>
      </c>
    </row>
    <row r="14" spans="1:8" x14ac:dyDescent="0.25">
      <c r="A14" t="s">
        <v>63</v>
      </c>
      <c r="B14" s="26">
        <f>'2'!B13/'2'!C6</f>
        <v>0.64831075771525126</v>
      </c>
      <c r="C14" s="26">
        <f>'2'!C13/'2'!D6</f>
        <v>0.37465828818866098</v>
      </c>
      <c r="D14" s="26">
        <f>'2'!D13/'2'!E6</f>
        <v>1.6083824120447756</v>
      </c>
      <c r="E14" s="26">
        <f>'2'!E13/'2'!F6</f>
        <v>0.24363868548263953</v>
      </c>
      <c r="F14" s="26">
        <f>'2'!F13/'2'!G6</f>
        <v>0.36485380362520692</v>
      </c>
      <c r="G14" s="26">
        <f>'2'!G13/'2'!H6</f>
        <v>1.6976361299233034</v>
      </c>
      <c r="H14" s="26">
        <f>'2'!H13/'2'!I6</f>
        <v>0.23495837247898183</v>
      </c>
    </row>
    <row r="15" spans="1:8" x14ac:dyDescent="0.25">
      <c r="A15" s="5" t="s">
        <v>110</v>
      </c>
      <c r="B15" s="26">
        <f>'2'!B30/('1'!B41+'1'!B25)</f>
        <v>1.5776659477939013E-2</v>
      </c>
      <c r="C15" s="26">
        <f>'2'!C30/('1'!C41+'1'!C25)</f>
        <v>1.2696769532364651E-2</v>
      </c>
      <c r="D15" s="26">
        <f>'2'!D30/('1'!D41+'1'!D25)</f>
        <v>1.8203319439265071E-2</v>
      </c>
      <c r="E15" s="26">
        <f>'2'!E30/('1'!E41+'1'!E25)</f>
        <v>5.6795618613444641E-3</v>
      </c>
      <c r="F15" s="26">
        <f>'2'!F30/('1'!F41+'1'!F25)</f>
        <v>1.3602680156777255E-2</v>
      </c>
      <c r="G15" s="26">
        <f>'2'!G30/('1'!G41+'1'!G25)</f>
        <v>1.9455970197047052E-2</v>
      </c>
      <c r="H15" s="26">
        <f>'2'!H30/('1'!H41+'1'!H25)</f>
        <v>5.2956520909356137E-3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2020-04-12T16:30:16Z</dcterms:modified>
</cp:coreProperties>
</file>