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Ratio" sheetId="4" r:id="rId7"/>
  </sheets>
  <definedNames/>
  <calcPr/>
  <extLst>
    <ext uri="GoogleSheetsCustomDataVersion1">
      <go:sheetsCustomData xmlns:go="http://customooxmlschemas.google.com/" r:id="rId8" roundtripDataSignature="AMtx7mhDmOMj5cXY2UvSA1UDFEX/Iz4CkA=="/>
    </ext>
  </extLst>
</workbook>
</file>

<file path=xl/sharedStrings.xml><?xml version="1.0" encoding="utf-8"?>
<sst xmlns="http://schemas.openxmlformats.org/spreadsheetml/2006/main" count="97" uniqueCount="88">
  <si>
    <t>ZAHEEN SPINNING LIMITED</t>
  </si>
  <si>
    <t>Balance Sheet</t>
  </si>
  <si>
    <t>As at year end</t>
  </si>
  <si>
    <t>ASSETS</t>
  </si>
  <si>
    <t>NON CURRENT ASSETS</t>
  </si>
  <si>
    <t>Property,Plant  and  Equipment, net of accumulated depreciation</t>
  </si>
  <si>
    <t>Less Accumulated Depreciation</t>
  </si>
  <si>
    <t>CURRENT ASSETS</t>
  </si>
  <si>
    <t>Cash Flow Statement</t>
  </si>
  <si>
    <t>Income Statement</t>
  </si>
  <si>
    <t>Net Cash Flows - Operating Activities</t>
  </si>
  <si>
    <t>Net Revenues</t>
  </si>
  <si>
    <t>Inventories</t>
  </si>
  <si>
    <t xml:space="preserve">Cash Generated from Operations </t>
  </si>
  <si>
    <t>Accounts receivables</t>
  </si>
  <si>
    <t>Cash receipts from customers</t>
  </si>
  <si>
    <t>Cost of goods sold</t>
  </si>
  <si>
    <t>Investment in shares</t>
  </si>
  <si>
    <t>Payment to suppliers</t>
  </si>
  <si>
    <t>Tax Paid for the year 2014</t>
  </si>
  <si>
    <t>Advance, deposits &amp; prepayments</t>
  </si>
  <si>
    <t>Tax Paid for the year 2013</t>
  </si>
  <si>
    <t>Gross Profit</t>
  </si>
  <si>
    <t>Cash &amp; Cash equivalent</t>
  </si>
  <si>
    <t>Investment in FDR</t>
  </si>
  <si>
    <t>Tax Paid</t>
  </si>
  <si>
    <t>Cash payment for expenses</t>
  </si>
  <si>
    <t>Payment against advance,deposits and prepayments</t>
  </si>
  <si>
    <t>Operating Incomes/Expenses</t>
  </si>
  <si>
    <t>Finance cost</t>
  </si>
  <si>
    <t>Liabilities and Capital</t>
  </si>
  <si>
    <t>Administrative expesnes</t>
  </si>
  <si>
    <t>Liabilities</t>
  </si>
  <si>
    <t>Selling expenses</t>
  </si>
  <si>
    <t>Non Current Liabilities</t>
  </si>
  <si>
    <t>Income from investment in securities</t>
  </si>
  <si>
    <t>Other income</t>
  </si>
  <si>
    <t>Net Cash Flows - Investment Activities</t>
  </si>
  <si>
    <t>Acquisition of fixed assets</t>
  </si>
  <si>
    <t>Operating Profit</t>
  </si>
  <si>
    <t>Deferred tax liability</t>
  </si>
  <si>
    <t>Long term loan</t>
  </si>
  <si>
    <t>Capital work in progress</t>
  </si>
  <si>
    <t>Investment return from listed company securities</t>
  </si>
  <si>
    <t>Current Liabilities</t>
  </si>
  <si>
    <t>Non-Operating Income/(Expenses)</t>
  </si>
  <si>
    <t>Net Cash Flows - Financing Activities</t>
  </si>
  <si>
    <t>Accounts and others payable</t>
  </si>
  <si>
    <t>Financial Expenses</t>
  </si>
  <si>
    <t>Share money deposits</t>
  </si>
  <si>
    <t>Share capital</t>
  </si>
  <si>
    <t>Short term bank loan</t>
  </si>
  <si>
    <t>Payment of short term bank loan</t>
  </si>
  <si>
    <t>Long term loan current portion</t>
  </si>
  <si>
    <t xml:space="preserve">Payment of long term loan </t>
  </si>
  <si>
    <t>Profit Before contribution to WPPF</t>
  </si>
  <si>
    <t>Liabilities for income tax</t>
  </si>
  <si>
    <t>Finance cost (long term)</t>
  </si>
  <si>
    <t>Changes in short term bank loan</t>
  </si>
  <si>
    <t>Liabilities for WPPF</t>
  </si>
  <si>
    <t>Liabilities for expenses</t>
  </si>
  <si>
    <t>Contribution to WPPF</t>
  </si>
  <si>
    <t>Profit Before Taxation</t>
  </si>
  <si>
    <t>Net Change in Cash Flows</t>
  </si>
  <si>
    <t>Tax holiday reserve</t>
  </si>
  <si>
    <t>Shareholders’ Equity</t>
  </si>
  <si>
    <t>Provision for Taxation</t>
  </si>
  <si>
    <t>Cash and Cash Equivalents at Beginning Period</t>
  </si>
  <si>
    <t>Cash and Cash Equivalents at End of Period</t>
  </si>
  <si>
    <t>Current</t>
  </si>
  <si>
    <t>Net Operating Cash Flow Per Share</t>
  </si>
  <si>
    <t>Deferred</t>
  </si>
  <si>
    <t>Revaluation surplus</t>
  </si>
  <si>
    <t>Net Profit</t>
  </si>
  <si>
    <t>Reatined earnings</t>
  </si>
  <si>
    <t>Earnings per share (par value Taka 10)</t>
  </si>
  <si>
    <t>Net assets value per share</t>
  </si>
  <si>
    <t>Shares to Calculate NOCFPS</t>
  </si>
  <si>
    <t>Shares to calculate NAVPS</t>
  </si>
  <si>
    <t>Shares to Calculate EPS</t>
  </si>
  <si>
    <t>Ratio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</si>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</sst>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0.0%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Arial"/>
    </font>
    <font>
      <b/>
      <sz val="12.0"/>
      <color theme="1"/>
      <name val="Calibri"/>
    </font>
    <font>
      <b/>
      <u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left"/>
    </xf>
    <xf borderId="0" fillId="0" fontId="2" numFmtId="164" xfId="0" applyFont="1" applyNumberFormat="1"/>
    <xf borderId="0" fillId="0" fontId="3" numFmtId="0" xfId="0" applyFont="1"/>
    <xf borderId="0" fillId="0" fontId="1" numFmtId="3" xfId="0" applyFont="1" applyNumberFormat="1"/>
    <xf borderId="0" fillId="0" fontId="4" numFmtId="3" xfId="0" applyFont="1" applyNumberFormat="1"/>
    <xf borderId="0" fillId="0" fontId="1" numFmtId="164" xfId="0" applyFont="1" applyNumberFormat="1"/>
    <xf borderId="0" fillId="0" fontId="4" numFmtId="164" xfId="0" applyFont="1" applyNumberFormat="1"/>
    <xf borderId="1" fillId="0" fontId="1" numFmtId="0" xfId="0" applyBorder="1" applyFont="1"/>
    <xf borderId="0" fillId="0" fontId="0" numFmtId="164" xfId="0" applyFont="1" applyNumberFormat="1"/>
    <xf borderId="1" fillId="0" fontId="2" numFmtId="164" xfId="0" applyBorder="1" applyFont="1" applyNumberFormat="1"/>
    <xf borderId="1" fillId="0" fontId="5" numFmtId="0" xfId="0" applyAlignment="1" applyBorder="1" applyFont="1">
      <alignment horizontal="left"/>
    </xf>
    <xf borderId="2" fillId="0" fontId="1" numFmtId="164" xfId="0" applyBorder="1" applyFont="1" applyNumberFormat="1"/>
    <xf borderId="0" fillId="0" fontId="6" numFmtId="0" xfId="0" applyAlignment="1" applyFont="1">
      <alignment horizontal="left"/>
    </xf>
    <xf borderId="3" fillId="0" fontId="1" numFmtId="0" xfId="0" applyBorder="1" applyFont="1"/>
    <xf borderId="0" fillId="0" fontId="2" numFmtId="0" xfId="0" applyAlignment="1" applyFont="1">
      <alignment horizontal="center"/>
    </xf>
    <xf borderId="0" fillId="0" fontId="2" numFmtId="2" xfId="0" applyFont="1" applyNumberFormat="1"/>
    <xf borderId="3" fillId="0" fontId="1" numFmtId="164" xfId="0" applyBorder="1" applyFont="1" applyNumberFormat="1"/>
    <xf borderId="0" fillId="0" fontId="2" numFmtId="3" xfId="0" applyFont="1" applyNumberFormat="1"/>
    <xf borderId="0" fillId="0" fontId="2" numFmtId="2" xfId="0" applyAlignment="1" applyFont="1" applyNumberFormat="1">
      <alignment horizontal="center"/>
    </xf>
    <xf borderId="0" fillId="0" fontId="0" numFmtId="2" xfId="0" applyFont="1" applyNumberFormat="1"/>
    <xf borderId="0" fillId="0" fontId="1" numFmtId="4" xfId="0" applyFont="1" applyNumberFormat="1"/>
    <xf borderId="0" fillId="0" fontId="4" numFmtId="4" xfId="0" applyFont="1" applyNumberFormat="1"/>
    <xf borderId="0" fillId="0" fontId="0" numFmtId="2" xfId="0" applyAlignment="1" applyFont="1" applyNumberFormat="1">
      <alignment horizontal="center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33.0"/>
    <col customWidth="1" min="2" max="4" width="11.0"/>
    <col customWidth="1" min="5" max="7" width="12.5"/>
    <col customWidth="1" min="9" max="26" width="7.6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B4" s="2">
        <v>2013.0</v>
      </c>
      <c r="C4" s="2">
        <v>2014.0</v>
      </c>
      <c r="D4" s="2">
        <v>2015.0</v>
      </c>
      <c r="E4" s="2">
        <v>2016.0</v>
      </c>
      <c r="F4" s="2">
        <v>2017.0</v>
      </c>
      <c r="G4" s="2">
        <v>2018.0</v>
      </c>
    </row>
    <row r="5">
      <c r="A5" s="3" t="s">
        <v>3</v>
      </c>
      <c r="H5" s="4"/>
      <c r="I5" s="4"/>
      <c r="J5" s="4"/>
      <c r="K5" s="4"/>
      <c r="L5" s="4"/>
      <c r="M5" s="4"/>
      <c r="N5" s="4"/>
      <c r="O5" s="4"/>
      <c r="P5" s="4"/>
    </row>
    <row r="6">
      <c r="A6" s="5" t="s">
        <v>4</v>
      </c>
      <c r="B6" s="6">
        <f t="shared" ref="B6:C6" si="1">B7-B8</f>
        <v>361033632</v>
      </c>
      <c r="C6" s="6">
        <f t="shared" si="1"/>
        <v>349335474</v>
      </c>
      <c r="D6" s="6">
        <f t="shared" ref="D6:G6" si="2">SUM(D7:D8)</f>
        <v>347205619</v>
      </c>
      <c r="E6" s="6">
        <f t="shared" si="2"/>
        <v>729764193</v>
      </c>
      <c r="F6" s="6">
        <f t="shared" si="2"/>
        <v>753457718</v>
      </c>
      <c r="G6" s="6">
        <f t="shared" si="2"/>
        <v>777479153</v>
      </c>
      <c r="H6" s="7"/>
      <c r="I6" s="4"/>
      <c r="J6" s="4"/>
      <c r="K6" s="4"/>
      <c r="L6" s="4"/>
      <c r="M6" s="4"/>
      <c r="N6" s="4"/>
      <c r="O6" s="4"/>
      <c r="P6" s="4"/>
    </row>
    <row r="7">
      <c r="A7" s="2" t="s">
        <v>5</v>
      </c>
      <c r="B7" s="4">
        <v>4.56688966E8</v>
      </c>
      <c r="C7" s="4">
        <v>4.58999481E8</v>
      </c>
      <c r="D7" s="4">
        <v>3.47205619E8</v>
      </c>
      <c r="E7" s="4">
        <v>4.63045206E8</v>
      </c>
      <c r="F7" s="4">
        <v>5.48070684E8</v>
      </c>
      <c r="G7" s="4">
        <v>6.60250611E8</v>
      </c>
      <c r="H7" s="4"/>
      <c r="I7" s="4"/>
      <c r="J7" s="4"/>
      <c r="K7" s="4"/>
      <c r="L7" s="4"/>
      <c r="M7" s="4"/>
      <c r="N7" s="4"/>
      <c r="O7" s="4"/>
      <c r="P7" s="4"/>
    </row>
    <row r="8">
      <c r="A8" s="2" t="s">
        <v>6</v>
      </c>
      <c r="B8" s="4">
        <v>9.5655334E7</v>
      </c>
      <c r="C8" s="4">
        <v>1.09664007E8</v>
      </c>
      <c r="D8" s="4">
        <v>0.0</v>
      </c>
      <c r="E8" s="4">
        <v>2.66718987E8</v>
      </c>
      <c r="F8" s="4">
        <v>2.05387034E8</v>
      </c>
      <c r="G8" s="4">
        <v>1.17228542E8</v>
      </c>
      <c r="H8" s="4"/>
      <c r="I8" s="4"/>
      <c r="J8" s="4"/>
      <c r="K8" s="4"/>
      <c r="L8" s="4"/>
      <c r="M8" s="4"/>
      <c r="N8" s="4"/>
      <c r="O8" s="4"/>
      <c r="P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5" t="s">
        <v>7</v>
      </c>
      <c r="B10" s="8">
        <f t="shared" ref="B10:G10" si="3">SUM(B11:B16)</f>
        <v>345187349</v>
      </c>
      <c r="C10" s="8">
        <f t="shared" si="3"/>
        <v>412552459</v>
      </c>
      <c r="D10" s="8">
        <f t="shared" si="3"/>
        <v>638275074</v>
      </c>
      <c r="E10" s="8">
        <f t="shared" si="3"/>
        <v>478770741</v>
      </c>
      <c r="F10" s="8">
        <f t="shared" si="3"/>
        <v>600734959</v>
      </c>
      <c r="G10" s="8">
        <f t="shared" si="3"/>
        <v>693684210</v>
      </c>
      <c r="H10" s="9"/>
      <c r="I10" s="4"/>
      <c r="J10" s="4"/>
      <c r="K10" s="4"/>
      <c r="L10" s="4"/>
      <c r="M10" s="4"/>
      <c r="N10" s="4"/>
      <c r="O10" s="4"/>
      <c r="P10" s="4"/>
    </row>
    <row r="11">
      <c r="A11" s="2" t="s">
        <v>12</v>
      </c>
      <c r="B11" s="4">
        <v>2.26597624E8</v>
      </c>
      <c r="C11" s="4">
        <v>1.5864124E8</v>
      </c>
      <c r="D11" s="4">
        <v>2.40445338E8</v>
      </c>
      <c r="E11" s="4">
        <v>2.66732188E8</v>
      </c>
      <c r="F11" s="4">
        <v>2.73038889E8</v>
      </c>
      <c r="G11" s="4">
        <v>2.87024355E8</v>
      </c>
      <c r="H11" s="4"/>
      <c r="I11" s="4"/>
      <c r="J11" s="4"/>
      <c r="K11" s="4"/>
      <c r="L11" s="4"/>
      <c r="M11" s="4"/>
      <c r="N11" s="4"/>
      <c r="O11" s="4"/>
      <c r="P11" s="4"/>
    </row>
    <row r="12">
      <c r="A12" s="2" t="s">
        <v>14</v>
      </c>
      <c r="B12" s="4">
        <v>2.422339E7</v>
      </c>
      <c r="C12" s="4">
        <v>4.9923861E7</v>
      </c>
      <c r="D12" s="4">
        <v>1.6344655E8</v>
      </c>
      <c r="E12" s="4">
        <v>1.9723559E8</v>
      </c>
      <c r="F12" s="4">
        <v>2.97721545E8</v>
      </c>
      <c r="G12" s="4">
        <v>3.47356167E8</v>
      </c>
      <c r="H12" s="4"/>
      <c r="I12" s="4"/>
      <c r="J12" s="4"/>
      <c r="K12" s="4"/>
      <c r="L12" s="4"/>
      <c r="M12" s="4"/>
      <c r="N12" s="4"/>
      <c r="O12" s="4"/>
      <c r="P12" s="4"/>
    </row>
    <row r="13">
      <c r="A13" s="2" t="s">
        <v>17</v>
      </c>
      <c r="B13" s="4">
        <v>1.62254E7</v>
      </c>
      <c r="C13" s="4">
        <v>3.6584E7</v>
      </c>
      <c r="D13" s="4">
        <v>27692.0</v>
      </c>
      <c r="E13" s="4">
        <v>27292.0</v>
      </c>
      <c r="F13" s="4">
        <v>0.0</v>
      </c>
      <c r="G13" s="4">
        <v>0.0</v>
      </c>
      <c r="H13" s="4"/>
      <c r="I13" s="4"/>
      <c r="J13" s="4"/>
      <c r="K13" s="4"/>
      <c r="L13" s="4"/>
      <c r="M13" s="4"/>
      <c r="N13" s="4"/>
      <c r="O13" s="4"/>
      <c r="P13" s="4"/>
    </row>
    <row r="14">
      <c r="A14" s="2" t="s">
        <v>20</v>
      </c>
      <c r="B14" s="4">
        <v>8560830.0</v>
      </c>
      <c r="C14" s="4">
        <v>6.2054168E7</v>
      </c>
      <c r="D14" s="4">
        <v>1.0007472E8</v>
      </c>
      <c r="E14" s="4">
        <v>1.345371E7</v>
      </c>
      <c r="F14" s="4">
        <v>2.6562934E7</v>
      </c>
      <c r="G14" s="4">
        <v>5.2644967E7</v>
      </c>
      <c r="H14" s="4"/>
      <c r="I14" s="4"/>
      <c r="J14" s="4"/>
      <c r="K14" s="4"/>
      <c r="L14" s="4"/>
      <c r="M14" s="4"/>
      <c r="N14" s="4"/>
      <c r="O14" s="4"/>
      <c r="P14" s="4"/>
    </row>
    <row r="15">
      <c r="A15" s="2" t="s">
        <v>23</v>
      </c>
      <c r="B15" s="4">
        <v>6.9580105E7</v>
      </c>
      <c r="C15" s="4">
        <v>1.0534919E8</v>
      </c>
      <c r="D15" s="4">
        <v>1.34280774E8</v>
      </c>
      <c r="E15" s="4">
        <v>1321961.0</v>
      </c>
      <c r="F15" s="4">
        <v>3411591.0</v>
      </c>
      <c r="G15" s="4">
        <v>6658721.0</v>
      </c>
      <c r="H15" s="4"/>
      <c r="I15" s="4"/>
      <c r="J15" s="4"/>
      <c r="K15" s="4"/>
      <c r="L15" s="4"/>
      <c r="M15" s="4"/>
      <c r="N15" s="4"/>
      <c r="O15" s="4"/>
      <c r="P15" s="4"/>
    </row>
    <row r="16">
      <c r="A16" s="2" t="s">
        <v>24</v>
      </c>
      <c r="B16" s="4">
        <v>0.0</v>
      </c>
      <c r="C16" s="4">
        <v>0.0</v>
      </c>
      <c r="D16" s="4"/>
      <c r="E16" s="4">
        <v>0.0</v>
      </c>
      <c r="F16" s="4">
        <v>0.0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1"/>
      <c r="B18" s="8">
        <f t="shared" ref="B18:G18" si="4">SUM(B6,B10)</f>
        <v>706220981</v>
      </c>
      <c r="C18" s="8">
        <f t="shared" si="4"/>
        <v>761887933</v>
      </c>
      <c r="D18" s="8">
        <f t="shared" si="4"/>
        <v>985480693</v>
      </c>
      <c r="E18" s="8">
        <f t="shared" si="4"/>
        <v>1208534934</v>
      </c>
      <c r="F18" s="8">
        <f t="shared" si="4"/>
        <v>1354192677</v>
      </c>
      <c r="G18" s="8">
        <f t="shared" si="4"/>
        <v>1471163363</v>
      </c>
      <c r="H18" s="9"/>
      <c r="I18" s="4"/>
      <c r="J18" s="4"/>
      <c r="K18" s="4"/>
      <c r="L18" s="4"/>
      <c r="M18" s="4"/>
      <c r="N18" s="4"/>
      <c r="O18" s="4"/>
      <c r="P18" s="4"/>
    </row>
    <row r="19">
      <c r="A19" s="1"/>
      <c r="B19" s="8"/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</row>
    <row r="20">
      <c r="A20" s="13" t="s">
        <v>30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5.75" customHeight="1">
      <c r="A21" s="15" t="s">
        <v>32</v>
      </c>
      <c r="B21" s="8"/>
      <c r="C21" s="8"/>
      <c r="D21" s="8"/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5.75" customHeight="1">
      <c r="A22" s="5" t="s">
        <v>34</v>
      </c>
      <c r="B22" s="8">
        <f t="shared" ref="B22:G22" si="5">SUM(B23:B24)</f>
        <v>74827062</v>
      </c>
      <c r="C22" s="8">
        <f t="shared" si="5"/>
        <v>65693250</v>
      </c>
      <c r="D22" s="8">
        <f t="shared" si="5"/>
        <v>37625774</v>
      </c>
      <c r="E22" s="8">
        <f t="shared" si="5"/>
        <v>26415694</v>
      </c>
      <c r="F22" s="8">
        <f t="shared" si="5"/>
        <v>15363902</v>
      </c>
      <c r="G22" s="8">
        <f t="shared" si="5"/>
        <v>27392054</v>
      </c>
      <c r="H22" s="9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2" t="s">
        <v>40</v>
      </c>
      <c r="B23" s="4">
        <v>0.0</v>
      </c>
      <c r="C23" s="4">
        <v>0.0</v>
      </c>
      <c r="D23" s="4">
        <v>0.0</v>
      </c>
      <c r="E23" s="4">
        <v>7097177.0</v>
      </c>
      <c r="F23" s="4">
        <v>9402593.0</v>
      </c>
      <c r="G23" s="4">
        <v>1.5911168E7</v>
      </c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2" t="s">
        <v>41</v>
      </c>
      <c r="B24" s="4">
        <v>7.4827062E7</v>
      </c>
      <c r="C24" s="4">
        <v>6.569325E7</v>
      </c>
      <c r="D24" s="4">
        <v>3.7625774E7</v>
      </c>
      <c r="E24" s="4">
        <v>1.9318517E7</v>
      </c>
      <c r="F24" s="4">
        <v>5961309.0</v>
      </c>
      <c r="G24" s="4">
        <v>1.1480886E7</v>
      </c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5" t="s">
        <v>44</v>
      </c>
      <c r="B26" s="8">
        <f t="shared" ref="B26:G26" si="6">SUM(B27:B32)</f>
        <v>24764181</v>
      </c>
      <c r="C26" s="8">
        <f t="shared" si="6"/>
        <v>31564051</v>
      </c>
      <c r="D26" s="8">
        <f t="shared" si="6"/>
        <v>69862479</v>
      </c>
      <c r="E26" s="8">
        <f t="shared" si="6"/>
        <v>95587833</v>
      </c>
      <c r="F26" s="8">
        <f t="shared" si="6"/>
        <v>133048164</v>
      </c>
      <c r="G26" s="8">
        <f t="shared" si="6"/>
        <v>123037446</v>
      </c>
      <c r="H26" s="9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2" t="s">
        <v>47</v>
      </c>
      <c r="B27" s="4">
        <v>1932540.0</v>
      </c>
      <c r="C27" s="4">
        <v>1546810.0</v>
      </c>
      <c r="D27" s="4">
        <v>8717334.0</v>
      </c>
      <c r="E27" s="4">
        <v>1.1303093E7</v>
      </c>
      <c r="F27" s="4">
        <v>2.1659918E7</v>
      </c>
      <c r="G27" s="4">
        <v>7087510.0</v>
      </c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2" t="s">
        <v>51</v>
      </c>
      <c r="B28" s="4">
        <v>1.8227454E7</v>
      </c>
      <c r="C28" s="4">
        <v>1.8235612E7</v>
      </c>
      <c r="D28" s="4">
        <v>1.8182876E7</v>
      </c>
      <c r="E28" s="4">
        <v>1.8237321E7</v>
      </c>
      <c r="F28" s="4">
        <v>1.8179E7</v>
      </c>
      <c r="G28" s="4">
        <v>1.9316284E7</v>
      </c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2" t="s">
        <v>53</v>
      </c>
      <c r="B29" s="4">
        <v>0.0</v>
      </c>
      <c r="C29" s="4">
        <v>0.0</v>
      </c>
      <c r="D29" s="4">
        <v>8320390.0</v>
      </c>
      <c r="E29" s="4">
        <v>2.4587203E7</v>
      </c>
      <c r="F29" s="4">
        <v>2.625381E7</v>
      </c>
      <c r="G29" s="4">
        <v>1.8163908E7</v>
      </c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2" t="s">
        <v>56</v>
      </c>
      <c r="B30" s="4">
        <v>2853658.0</v>
      </c>
      <c r="C30" s="4">
        <v>1.0164659E7</v>
      </c>
      <c r="D30" s="4">
        <v>2.4996679E7</v>
      </c>
      <c r="E30" s="4">
        <v>2.5352865E7</v>
      </c>
      <c r="F30" s="4">
        <v>4.4285107E7</v>
      </c>
      <c r="G30" s="4">
        <v>5.8213073E7</v>
      </c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2" t="s">
        <v>59</v>
      </c>
      <c r="B31" s="4">
        <v>0.0</v>
      </c>
      <c r="C31" s="4">
        <v>0.0</v>
      </c>
      <c r="D31" s="4">
        <v>8675286.0</v>
      </c>
      <c r="E31" s="4">
        <v>8839210.0</v>
      </c>
      <c r="F31" s="4">
        <v>7024343.0</v>
      </c>
      <c r="G31" s="4">
        <v>6769490.0</v>
      </c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2" t="s">
        <v>60</v>
      </c>
      <c r="B32" s="4">
        <v>1750529.0</v>
      </c>
      <c r="C32" s="4">
        <v>1616970.0</v>
      </c>
      <c r="D32" s="4">
        <v>969914.0</v>
      </c>
      <c r="E32" s="4">
        <v>7268141.0</v>
      </c>
      <c r="F32" s="4">
        <v>1.5645986E7</v>
      </c>
      <c r="G32" s="4">
        <v>1.3487181E7</v>
      </c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1"/>
      <c r="B34" s="8">
        <f t="shared" ref="B34:G34" si="7">SUM(B22,B26)</f>
        <v>99591243</v>
      </c>
      <c r="C34" s="8">
        <f t="shared" si="7"/>
        <v>97257301</v>
      </c>
      <c r="D34" s="8">
        <f t="shared" si="7"/>
        <v>107488253</v>
      </c>
      <c r="E34" s="8">
        <f t="shared" si="7"/>
        <v>122003527</v>
      </c>
      <c r="F34" s="8">
        <f t="shared" si="7"/>
        <v>148412066</v>
      </c>
      <c r="G34" s="8">
        <f t="shared" si="7"/>
        <v>150429500</v>
      </c>
      <c r="H34" s="9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5" t="s">
        <v>65</v>
      </c>
      <c r="B36" s="8">
        <f t="shared" ref="B36:G36" si="8">SUM(B37:B40)</f>
        <v>606629738</v>
      </c>
      <c r="C36" s="8">
        <f t="shared" si="8"/>
        <v>664630632</v>
      </c>
      <c r="D36" s="8">
        <f t="shared" si="8"/>
        <v>877992440</v>
      </c>
      <c r="E36" s="8">
        <f t="shared" si="8"/>
        <v>1086531408</v>
      </c>
      <c r="F36" s="8">
        <f t="shared" si="8"/>
        <v>1205780611</v>
      </c>
      <c r="G36" s="8">
        <f t="shared" si="8"/>
        <v>1320733864</v>
      </c>
      <c r="H36" s="9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2" t="s">
        <v>50</v>
      </c>
      <c r="B37" s="4">
        <v>5.28E8</v>
      </c>
      <c r="C37" s="4">
        <v>5.28E8</v>
      </c>
      <c r="D37" s="4">
        <v>6.48E8</v>
      </c>
      <c r="E37" s="4">
        <v>7.452E8</v>
      </c>
      <c r="F37" s="4">
        <v>8.5698E8</v>
      </c>
      <c r="G37" s="4">
        <v>9.85527E8</v>
      </c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2" t="s">
        <v>64</v>
      </c>
      <c r="B38" s="4">
        <v>2.4123803E7</v>
      </c>
      <c r="C38" s="4">
        <v>2.9022195E7</v>
      </c>
      <c r="D38" s="4">
        <v>3.1783833E7</v>
      </c>
      <c r="E38" s="4">
        <v>3.1538864E7</v>
      </c>
      <c r="F38" s="4">
        <v>3.1538864E7</v>
      </c>
      <c r="G38" s="4">
        <v>3.1538864E7</v>
      </c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2" t="s">
        <v>72</v>
      </c>
      <c r="B39" s="4">
        <v>0.0</v>
      </c>
      <c r="C39" s="4">
        <v>0.0</v>
      </c>
      <c r="D39" s="4">
        <v>0.0</v>
      </c>
      <c r="E39" s="4">
        <v>1.36926183E8</v>
      </c>
      <c r="F39" s="4">
        <v>1.36926183E8</v>
      </c>
      <c r="G39" s="4">
        <v>1.36926183E8</v>
      </c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2" t="s">
        <v>74</v>
      </c>
      <c r="B40" s="4">
        <v>5.4505935E7</v>
      </c>
      <c r="C40" s="4">
        <v>1.07608437E8</v>
      </c>
      <c r="D40" s="4">
        <v>1.98208607E8</v>
      </c>
      <c r="E40" s="4">
        <v>1.72866361E8</v>
      </c>
      <c r="F40" s="4">
        <v>1.80335564E8</v>
      </c>
      <c r="G40" s="4">
        <v>1.66741817E8</v>
      </c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1"/>
      <c r="B42" s="8">
        <f t="shared" ref="B42:G42" si="9">SUM(B36,B34)</f>
        <v>706220981</v>
      </c>
      <c r="C42" s="8">
        <f t="shared" si="9"/>
        <v>761887933</v>
      </c>
      <c r="D42" s="8">
        <f t="shared" si="9"/>
        <v>985480693</v>
      </c>
      <c r="E42" s="8">
        <f t="shared" si="9"/>
        <v>1208534935</v>
      </c>
      <c r="F42" s="8">
        <f t="shared" si="9"/>
        <v>1354192677</v>
      </c>
      <c r="G42" s="8">
        <f t="shared" si="9"/>
        <v>1471163364</v>
      </c>
      <c r="H42" s="9"/>
      <c r="I42" s="4"/>
      <c r="J42" s="4"/>
      <c r="K42" s="4"/>
      <c r="L42" s="4"/>
      <c r="M42" s="4"/>
      <c r="N42" s="4"/>
      <c r="O42" s="4"/>
      <c r="P42" s="4"/>
    </row>
    <row r="43" ht="15.75" customHeight="1">
      <c r="B43" s="20"/>
      <c r="C43" s="20"/>
      <c r="D43" s="20"/>
      <c r="E43" s="20"/>
      <c r="F43" s="20"/>
      <c r="G43" s="20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1" t="s">
        <v>76</v>
      </c>
      <c r="B44" s="23">
        <f t="shared" ref="B44:G44" si="10">B36/(B37/10)</f>
        <v>11.48919958</v>
      </c>
      <c r="C44" s="23">
        <f t="shared" si="10"/>
        <v>12.58770136</v>
      </c>
      <c r="D44" s="23">
        <f t="shared" si="10"/>
        <v>13.54926605</v>
      </c>
      <c r="E44" s="23">
        <f t="shared" si="10"/>
        <v>14.5804</v>
      </c>
      <c r="F44" s="23">
        <f t="shared" si="10"/>
        <v>14.07011378</v>
      </c>
      <c r="G44" s="23">
        <f t="shared" si="10"/>
        <v>13.40129559</v>
      </c>
      <c r="H44" s="2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1" t="s">
        <v>78</v>
      </c>
      <c r="B45" s="1"/>
      <c r="C45" s="1"/>
      <c r="D45" s="1"/>
      <c r="E45" s="1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33.5"/>
    <col customWidth="1" min="2" max="7" width="13.0"/>
    <col customWidth="1" min="8" max="8" width="13.88"/>
    <col customWidth="1" min="9" max="9" width="11.88"/>
    <col customWidth="1" min="10" max="26" width="7.63"/>
  </cols>
  <sheetData>
    <row r="1">
      <c r="A1" s="1" t="s">
        <v>0</v>
      </c>
    </row>
    <row r="2">
      <c r="A2" s="1" t="s">
        <v>9</v>
      </c>
    </row>
    <row r="3">
      <c r="A3" s="2" t="s">
        <v>2</v>
      </c>
    </row>
    <row r="4">
      <c r="B4" s="2">
        <v>2013.0</v>
      </c>
      <c r="C4" s="2">
        <v>2014.0</v>
      </c>
      <c r="D4" s="2">
        <v>2015.0</v>
      </c>
      <c r="E4" s="2">
        <v>2016.0</v>
      </c>
      <c r="F4" s="2">
        <v>2017.0</v>
      </c>
      <c r="G4" s="2">
        <v>2018.0</v>
      </c>
    </row>
    <row r="5">
      <c r="A5" s="10" t="s">
        <v>11</v>
      </c>
      <c r="B5" s="4">
        <v>2.2785367E8</v>
      </c>
      <c r="C5" s="4">
        <v>4.39645854E8</v>
      </c>
      <c r="D5" s="4">
        <v>5.25723838E8</v>
      </c>
      <c r="E5" s="4">
        <v>4.44671611E8</v>
      </c>
      <c r="F5" s="4">
        <v>8.69044896E8</v>
      </c>
      <c r="G5" s="4">
        <v>8.57617439E8</v>
      </c>
      <c r="H5" s="11"/>
      <c r="I5" s="4"/>
      <c r="J5" s="4"/>
      <c r="K5" s="4"/>
      <c r="L5" s="4"/>
      <c r="M5" s="4"/>
      <c r="N5" s="4"/>
      <c r="O5" s="4"/>
      <c r="P5" s="4"/>
    </row>
    <row r="6">
      <c r="A6" s="2" t="s">
        <v>16</v>
      </c>
      <c r="B6" s="12">
        <v>1.91757577E8</v>
      </c>
      <c r="C6" s="12">
        <v>3.69786127E8</v>
      </c>
      <c r="D6" s="12">
        <v>4.45965994E8</v>
      </c>
      <c r="E6" s="12">
        <v>3.70936422E8</v>
      </c>
      <c r="F6" s="4">
        <v>6.78505379E8</v>
      </c>
      <c r="G6" s="4">
        <v>6.81240005E8</v>
      </c>
      <c r="H6" s="11"/>
      <c r="I6" s="4"/>
      <c r="J6" s="4"/>
      <c r="K6" s="4"/>
      <c r="L6" s="4"/>
      <c r="M6" s="4"/>
      <c r="N6" s="4"/>
      <c r="O6" s="4"/>
      <c r="P6" s="4"/>
    </row>
    <row r="7">
      <c r="A7" s="10" t="s">
        <v>22</v>
      </c>
      <c r="B7" s="8">
        <f t="shared" ref="B7:G7" si="1">B5-B6</f>
        <v>36096093</v>
      </c>
      <c r="C7" s="8">
        <f t="shared" si="1"/>
        <v>69859727</v>
      </c>
      <c r="D7" s="8">
        <f t="shared" si="1"/>
        <v>79757844</v>
      </c>
      <c r="E7" s="8">
        <f t="shared" si="1"/>
        <v>73735189</v>
      </c>
      <c r="F7" s="8">
        <f t="shared" si="1"/>
        <v>190539517</v>
      </c>
      <c r="G7" s="8">
        <f t="shared" si="1"/>
        <v>176377434</v>
      </c>
      <c r="H7" s="9"/>
      <c r="I7" s="4"/>
      <c r="J7" s="4"/>
      <c r="K7" s="4"/>
      <c r="L7" s="4"/>
      <c r="M7" s="4"/>
      <c r="N7" s="4"/>
      <c r="O7" s="4"/>
      <c r="P7" s="4"/>
    </row>
    <row r="8">
      <c r="A8" s="1"/>
      <c r="B8" s="8"/>
      <c r="C8" s="8"/>
      <c r="D8" s="8"/>
      <c r="E8" s="8"/>
      <c r="F8" s="8"/>
      <c r="G8" s="8"/>
      <c r="H8" s="11"/>
      <c r="I8" s="4"/>
      <c r="J8" s="4"/>
      <c r="K8" s="4"/>
      <c r="L8" s="4"/>
      <c r="M8" s="4"/>
      <c r="N8" s="4"/>
      <c r="O8" s="4"/>
      <c r="P8" s="4"/>
    </row>
    <row r="9">
      <c r="A9" s="10" t="s">
        <v>28</v>
      </c>
      <c r="B9" s="8">
        <f t="shared" ref="B9:G9" si="2">SUM(B10:B11)</f>
        <v>8703231</v>
      </c>
      <c r="C9" s="8">
        <f t="shared" si="2"/>
        <v>9741587</v>
      </c>
      <c r="D9" s="8">
        <f t="shared" si="2"/>
        <v>14850535</v>
      </c>
      <c r="E9" s="8">
        <f t="shared" si="2"/>
        <v>12596808</v>
      </c>
      <c r="F9" s="8">
        <f t="shared" si="2"/>
        <v>34073831</v>
      </c>
      <c r="G9" s="8">
        <f t="shared" si="2"/>
        <v>28637161</v>
      </c>
      <c r="H9" s="9"/>
      <c r="I9" s="4"/>
      <c r="J9" s="4"/>
      <c r="K9" s="4"/>
      <c r="L9" s="4"/>
      <c r="M9" s="4"/>
      <c r="N9" s="4"/>
      <c r="O9" s="4"/>
      <c r="P9" s="4"/>
    </row>
    <row r="10">
      <c r="A10" s="2" t="s">
        <v>31</v>
      </c>
      <c r="B10" s="4">
        <v>8227021.0</v>
      </c>
      <c r="C10" s="4">
        <v>9305987.0</v>
      </c>
      <c r="D10" s="4">
        <v>1.3030535E7</v>
      </c>
      <c r="E10" s="4">
        <v>1.0949608E7</v>
      </c>
      <c r="F10" s="4">
        <v>2.9593176E7</v>
      </c>
      <c r="G10" s="4">
        <v>2.3793071E7</v>
      </c>
      <c r="H10" s="11"/>
      <c r="I10" s="4"/>
      <c r="J10" s="4"/>
      <c r="K10" s="4"/>
      <c r="L10" s="4"/>
      <c r="M10" s="4"/>
      <c r="N10" s="4"/>
      <c r="O10" s="4"/>
      <c r="P10" s="4"/>
    </row>
    <row r="11">
      <c r="A11" s="2" t="s">
        <v>33</v>
      </c>
      <c r="B11" s="4">
        <v>476210.0</v>
      </c>
      <c r="C11" s="4">
        <v>435600.0</v>
      </c>
      <c r="D11" s="4">
        <v>1820000.0</v>
      </c>
      <c r="E11" s="4">
        <v>1647200.0</v>
      </c>
      <c r="F11" s="4">
        <v>4480655.0</v>
      </c>
      <c r="G11" s="4">
        <v>4844090.0</v>
      </c>
      <c r="H11" s="11"/>
      <c r="I11" s="4"/>
      <c r="J11" s="4"/>
      <c r="K11" s="4"/>
      <c r="L11" s="4"/>
      <c r="M11" s="4"/>
      <c r="N11" s="4"/>
      <c r="O11" s="4"/>
      <c r="P11" s="4"/>
    </row>
    <row r="12">
      <c r="A12" s="2" t="s">
        <v>35</v>
      </c>
      <c r="B12" s="4">
        <v>87500.0</v>
      </c>
      <c r="C12" s="4">
        <v>2926950.0</v>
      </c>
      <c r="D12" s="4">
        <v>0.0</v>
      </c>
      <c r="E12" s="4">
        <v>0.0</v>
      </c>
      <c r="F12" s="4">
        <v>0.0</v>
      </c>
      <c r="G12" s="4">
        <v>0.0</v>
      </c>
      <c r="H12" s="11"/>
      <c r="I12" s="4"/>
      <c r="J12" s="4"/>
      <c r="K12" s="4"/>
      <c r="L12" s="4"/>
      <c r="M12" s="4"/>
      <c r="N12" s="4"/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36</v>
      </c>
      <c r="B13" s="4">
        <v>2372940.0</v>
      </c>
      <c r="C13" s="4">
        <v>8871795.0</v>
      </c>
      <c r="D13" s="4">
        <v>3.064018E7</v>
      </c>
      <c r="E13" s="4">
        <v>12309.0</v>
      </c>
      <c r="F13" s="4">
        <v>1646276.0</v>
      </c>
      <c r="G13" s="4">
        <v>1280717.0</v>
      </c>
      <c r="H13" s="11"/>
      <c r="I13" s="4"/>
      <c r="J13" s="4"/>
      <c r="K13" s="4"/>
      <c r="L13" s="4"/>
      <c r="M13" s="4"/>
      <c r="N13" s="4"/>
      <c r="O13" s="4"/>
      <c r="P13" s="4"/>
    </row>
    <row r="14">
      <c r="A14" s="10" t="s">
        <v>39</v>
      </c>
      <c r="B14" s="14">
        <f t="shared" ref="B14:C14" si="3">B7+B13-B9+B12</f>
        <v>29853302</v>
      </c>
      <c r="C14" s="14">
        <f t="shared" si="3"/>
        <v>71916885</v>
      </c>
      <c r="D14" s="14">
        <f t="shared" ref="D14:G14" si="4">D7+D13-D9</f>
        <v>95547489</v>
      </c>
      <c r="E14" s="14">
        <f t="shared" si="4"/>
        <v>61150690</v>
      </c>
      <c r="F14" s="14">
        <f t="shared" si="4"/>
        <v>158111962</v>
      </c>
      <c r="G14" s="14">
        <f t="shared" si="4"/>
        <v>149020990</v>
      </c>
      <c r="H14" s="9"/>
      <c r="I14" s="4"/>
      <c r="J14" s="4"/>
      <c r="K14" s="4"/>
      <c r="L14" s="4"/>
      <c r="M14" s="4"/>
      <c r="N14" s="4"/>
      <c r="O14" s="4"/>
      <c r="P14" s="4"/>
    </row>
    <row r="15">
      <c r="A15" s="16" t="s">
        <v>45</v>
      </c>
      <c r="B15" s="8"/>
      <c r="C15" s="8"/>
      <c r="D15" s="8"/>
      <c r="E15" s="8"/>
      <c r="F15" s="8"/>
      <c r="G15" s="8"/>
      <c r="H15" s="11"/>
      <c r="I15" s="4"/>
      <c r="J15" s="4"/>
      <c r="K15" s="4"/>
      <c r="L15" s="4"/>
      <c r="M15" s="4"/>
      <c r="N15" s="4"/>
      <c r="O15" s="4"/>
      <c r="P15" s="4"/>
    </row>
    <row r="16">
      <c r="A16" s="2" t="s">
        <v>48</v>
      </c>
      <c r="B16" s="4">
        <v>1.0870081E7</v>
      </c>
      <c r="C16" s="4">
        <v>6604990.0</v>
      </c>
      <c r="D16" s="4">
        <v>6344442.0</v>
      </c>
      <c r="E16" s="4">
        <v>5522008.0</v>
      </c>
      <c r="F16" s="4">
        <v>1.0600758E7</v>
      </c>
      <c r="G16" s="4">
        <v>6861708.0</v>
      </c>
      <c r="H16" s="11"/>
      <c r="I16" s="4"/>
      <c r="J16" s="4"/>
      <c r="K16" s="4"/>
      <c r="L16" s="4"/>
      <c r="M16" s="4"/>
      <c r="N16" s="4"/>
      <c r="O16" s="4"/>
      <c r="P16" s="4"/>
    </row>
    <row r="17">
      <c r="B17" s="4"/>
      <c r="C17" s="4"/>
      <c r="D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  <c r="P17" s="4"/>
    </row>
    <row r="18">
      <c r="A18" s="10" t="s">
        <v>55</v>
      </c>
      <c r="B18" s="14">
        <f t="shared" ref="B18:G18" si="5">B14-B16</f>
        <v>18983221</v>
      </c>
      <c r="C18" s="14">
        <f t="shared" si="5"/>
        <v>65311895</v>
      </c>
      <c r="D18" s="14">
        <f t="shared" si="5"/>
        <v>89203047</v>
      </c>
      <c r="E18" s="14">
        <f t="shared" si="5"/>
        <v>55628682</v>
      </c>
      <c r="F18" s="14">
        <f t="shared" si="5"/>
        <v>147511204</v>
      </c>
      <c r="G18" s="14">
        <f t="shared" si="5"/>
        <v>142159282</v>
      </c>
      <c r="H18" s="9"/>
      <c r="I18" s="4"/>
      <c r="J18" s="4"/>
      <c r="K18" s="4"/>
      <c r="L18" s="4"/>
      <c r="M18" s="4"/>
      <c r="N18" s="4"/>
      <c r="O18" s="4"/>
      <c r="P18" s="4"/>
    </row>
    <row r="19">
      <c r="A19" s="2" t="s">
        <v>61</v>
      </c>
      <c r="B19" s="4"/>
      <c r="C19" s="4"/>
      <c r="D19" s="4">
        <v>4247764.0</v>
      </c>
      <c r="E19" s="4">
        <v>2648985.0</v>
      </c>
      <c r="F19" s="4">
        <v>7024343.0</v>
      </c>
      <c r="G19" s="4">
        <v>6769490.0</v>
      </c>
      <c r="H19" s="11"/>
      <c r="I19" s="4"/>
      <c r="J19" s="4"/>
      <c r="K19" s="4"/>
      <c r="L19" s="4"/>
      <c r="M19" s="4"/>
      <c r="N19" s="4"/>
      <c r="O19" s="4"/>
      <c r="P19" s="4"/>
    </row>
    <row r="20">
      <c r="A20" s="10" t="s">
        <v>62</v>
      </c>
      <c r="B20" s="8">
        <f t="shared" ref="B20:G20" si="6">B18-B19</f>
        <v>18983221</v>
      </c>
      <c r="C20" s="8">
        <f t="shared" si="6"/>
        <v>65311895</v>
      </c>
      <c r="D20" s="8">
        <f t="shared" si="6"/>
        <v>84955283</v>
      </c>
      <c r="E20" s="8">
        <f t="shared" si="6"/>
        <v>52979697</v>
      </c>
      <c r="F20" s="8">
        <f t="shared" si="6"/>
        <v>140486861</v>
      </c>
      <c r="G20" s="8">
        <f t="shared" si="6"/>
        <v>135389792</v>
      </c>
      <c r="H20" s="9"/>
      <c r="I20" s="4"/>
      <c r="J20" s="4"/>
      <c r="K20" s="4"/>
      <c r="L20" s="4"/>
      <c r="M20" s="4"/>
      <c r="N20" s="4"/>
      <c r="O20" s="4"/>
      <c r="P20" s="4"/>
    </row>
    <row r="21" ht="15.75" customHeight="1">
      <c r="A21" s="2" t="s">
        <v>64</v>
      </c>
      <c r="B21" s="4">
        <v>2834358.0</v>
      </c>
      <c r="C21" s="4">
        <v>4898392.0</v>
      </c>
      <c r="D21" s="4">
        <v>1018747.0</v>
      </c>
      <c r="E21" s="4">
        <v>0.0</v>
      </c>
      <c r="F21" s="4">
        <v>0.0</v>
      </c>
      <c r="G21" s="8"/>
      <c r="H21" s="11"/>
      <c r="I21" s="4"/>
      <c r="J21" s="4"/>
      <c r="K21" s="4"/>
      <c r="L21" s="4"/>
      <c r="M21" s="4"/>
      <c r="N21" s="4"/>
      <c r="O21" s="4"/>
      <c r="P21" s="4"/>
    </row>
    <row r="22" ht="15.75" customHeight="1">
      <c r="A22" s="5" t="s">
        <v>66</v>
      </c>
      <c r="B22" s="8">
        <v>-1426829.0</v>
      </c>
      <c r="C22" s="8">
        <v>-7311001.0</v>
      </c>
      <c r="D22" s="8">
        <f t="shared" ref="D22:G22" si="7">SUM(D23:D24)</f>
        <v>-12233919</v>
      </c>
      <c r="E22" s="8">
        <f t="shared" si="7"/>
        <v>-11491788</v>
      </c>
      <c r="F22" s="8">
        <f t="shared" si="7"/>
        <v>-21237656</v>
      </c>
      <c r="G22" s="8">
        <f t="shared" si="7"/>
        <v>-20436541</v>
      </c>
      <c r="H22" s="9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17" t="s">
        <v>69</v>
      </c>
      <c r="B23" s="4"/>
      <c r="C23" s="4"/>
      <c r="D23" s="4">
        <v>-1.2233919E7</v>
      </c>
      <c r="E23" s="4">
        <v>-7263699.0</v>
      </c>
      <c r="F23" s="4">
        <v>-1.893224E7</v>
      </c>
      <c r="G23" s="4">
        <v>-1.3927966E7</v>
      </c>
      <c r="H23" s="11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17" t="s">
        <v>71</v>
      </c>
      <c r="B24" s="4"/>
      <c r="C24" s="4">
        <v>0.0</v>
      </c>
      <c r="D24" s="4">
        <v>0.0</v>
      </c>
      <c r="E24" s="4">
        <v>-4228089.0</v>
      </c>
      <c r="F24" s="4">
        <v>-2305416.0</v>
      </c>
      <c r="G24" s="4">
        <v>-6508575.0</v>
      </c>
      <c r="H24" s="11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10" t="s">
        <v>73</v>
      </c>
      <c r="B25" s="19">
        <f t="shared" ref="B25:G25" si="8">B20-B21+B22</f>
        <v>14722034</v>
      </c>
      <c r="C25" s="19">
        <f t="shared" si="8"/>
        <v>53102502</v>
      </c>
      <c r="D25" s="19">
        <f t="shared" si="8"/>
        <v>71702617</v>
      </c>
      <c r="E25" s="19">
        <f t="shared" si="8"/>
        <v>41487909</v>
      </c>
      <c r="F25" s="19">
        <f t="shared" si="8"/>
        <v>119249205</v>
      </c>
      <c r="G25" s="19">
        <f t="shared" si="8"/>
        <v>114953251</v>
      </c>
      <c r="H25" s="9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1"/>
      <c r="B26" s="6"/>
      <c r="C26" s="6"/>
      <c r="D26" s="6"/>
      <c r="E26" s="6"/>
      <c r="F26" s="6"/>
      <c r="G26" s="6"/>
      <c r="H26" s="11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10" t="s">
        <v>75</v>
      </c>
      <c r="B27" s="21">
        <f>B25/('1'!B37/10)</f>
        <v>0.2788264015</v>
      </c>
      <c r="C27" s="21">
        <f>C25/('1'!C37/10)</f>
        <v>1.005729205</v>
      </c>
      <c r="D27" s="21">
        <f>D25/('1'!D37/10)</f>
        <v>1.106521867</v>
      </c>
      <c r="E27" s="21">
        <f>E25/('1'!E37/10)</f>
        <v>0.5567352254</v>
      </c>
      <c r="F27" s="21">
        <f>F25/('1'!F37/10)</f>
        <v>1.391505111</v>
      </c>
      <c r="G27" s="21">
        <f>G25/('1'!G37/10)</f>
        <v>1.16641402</v>
      </c>
      <c r="H27" s="25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16" t="s">
        <v>79</v>
      </c>
      <c r="B28" s="4">
        <f>'1'!B37/10</f>
        <v>52800000</v>
      </c>
      <c r="C28" s="4">
        <f>'1'!C37/10</f>
        <v>52800000</v>
      </c>
      <c r="D28" s="4">
        <f>'1'!D37/10</f>
        <v>64800000</v>
      </c>
      <c r="E28" s="4">
        <f>'1'!E37/10</f>
        <v>74520000</v>
      </c>
      <c r="F28" s="4">
        <f>'1'!F37/10</f>
        <v>85698000</v>
      </c>
      <c r="G28" s="4">
        <f>'1'!G37/10</f>
        <v>98552700</v>
      </c>
      <c r="H28" s="11"/>
      <c r="I28" s="4"/>
      <c r="J28" s="4"/>
      <c r="K28" s="4"/>
      <c r="L28" s="4"/>
      <c r="M28" s="4"/>
      <c r="N28" s="4"/>
      <c r="O28" s="4"/>
      <c r="P28" s="4"/>
    </row>
    <row r="29" ht="15.75" customHeight="1">
      <c r="H29" s="11"/>
      <c r="I29" s="4"/>
      <c r="J29" s="4"/>
      <c r="K29" s="4"/>
      <c r="L29" s="4"/>
      <c r="M29" s="4"/>
      <c r="N29" s="4"/>
      <c r="O29" s="4"/>
      <c r="P29" s="4"/>
    </row>
    <row r="30" ht="15.75" customHeight="1">
      <c r="H30" s="11"/>
      <c r="I30" s="4"/>
      <c r="J30" s="4"/>
      <c r="K30" s="4"/>
      <c r="L30" s="4"/>
      <c r="M30" s="4"/>
      <c r="N30" s="4"/>
      <c r="O30" s="4"/>
      <c r="P30" s="4"/>
    </row>
    <row r="31" ht="15.75" customHeight="1">
      <c r="H31" s="11"/>
      <c r="I31" s="4"/>
      <c r="J31" s="4"/>
      <c r="K31" s="4"/>
      <c r="L31" s="4"/>
      <c r="M31" s="4"/>
      <c r="N31" s="4"/>
      <c r="O31" s="4"/>
      <c r="P31" s="4"/>
    </row>
    <row r="32" ht="15.75" customHeight="1">
      <c r="H32" s="11"/>
      <c r="I32" s="4"/>
      <c r="J32" s="4"/>
      <c r="K32" s="4"/>
      <c r="L32" s="4"/>
      <c r="M32" s="4"/>
      <c r="N32" s="4"/>
      <c r="O32" s="4"/>
      <c r="P32" s="4"/>
    </row>
    <row r="33" ht="15.75" customHeight="1">
      <c r="H33" s="11"/>
      <c r="I33" s="4"/>
      <c r="J33" s="4"/>
      <c r="K33" s="4"/>
      <c r="L33" s="4"/>
      <c r="M33" s="4"/>
      <c r="N33" s="4"/>
      <c r="O33" s="4"/>
      <c r="P33" s="4"/>
    </row>
    <row r="34" ht="15.75" customHeight="1">
      <c r="H34" s="11"/>
      <c r="I34" s="4"/>
      <c r="J34" s="4"/>
      <c r="K34" s="4"/>
      <c r="L34" s="4"/>
      <c r="M34" s="4"/>
      <c r="N34" s="4"/>
      <c r="O34" s="4"/>
      <c r="P34" s="4"/>
    </row>
    <row r="35" ht="15.75" customHeight="1">
      <c r="H35" s="11"/>
      <c r="I35" s="4"/>
      <c r="J35" s="4"/>
      <c r="K35" s="4"/>
      <c r="L35" s="4"/>
      <c r="M35" s="4"/>
      <c r="N35" s="4"/>
      <c r="O35" s="4"/>
      <c r="P35" s="4"/>
    </row>
    <row r="36" ht="15.75" customHeight="1">
      <c r="H36" s="11"/>
      <c r="I36" s="4"/>
      <c r="J36" s="4"/>
      <c r="K36" s="4"/>
      <c r="L36" s="4"/>
      <c r="M36" s="4"/>
      <c r="N36" s="4"/>
      <c r="O36" s="4"/>
      <c r="P36" s="4"/>
    </row>
    <row r="37" ht="15.75" customHeight="1">
      <c r="H37" s="11"/>
      <c r="I37" s="4"/>
      <c r="J37" s="4"/>
      <c r="K37" s="4"/>
      <c r="L37" s="4"/>
      <c r="M37" s="4"/>
      <c r="N37" s="4"/>
      <c r="O37" s="4"/>
      <c r="P37" s="4"/>
    </row>
    <row r="38" ht="15.75" customHeight="1">
      <c r="H38" s="11"/>
      <c r="I38" s="4"/>
      <c r="J38" s="4"/>
      <c r="K38" s="4"/>
      <c r="L38" s="4"/>
      <c r="M38" s="4"/>
      <c r="N38" s="4"/>
      <c r="O38" s="4"/>
      <c r="P38" s="4"/>
    </row>
    <row r="39" ht="15.75" customHeight="1">
      <c r="H39" s="11"/>
      <c r="I39" s="4"/>
      <c r="J39" s="4"/>
      <c r="K39" s="4"/>
      <c r="L39" s="4"/>
      <c r="M39" s="4"/>
      <c r="N39" s="4"/>
      <c r="O39" s="4"/>
      <c r="P39" s="4"/>
    </row>
    <row r="40" ht="15.75" customHeight="1">
      <c r="H40" s="11"/>
      <c r="I40" s="4"/>
      <c r="J40" s="4"/>
      <c r="K40" s="4"/>
      <c r="L40" s="4"/>
      <c r="M40" s="4"/>
      <c r="N40" s="4"/>
      <c r="O40" s="4"/>
      <c r="P40" s="4"/>
    </row>
    <row r="41" ht="15.75" customHeight="1">
      <c r="H41" s="11"/>
      <c r="I41" s="4"/>
      <c r="J41" s="4"/>
      <c r="K41" s="4"/>
      <c r="L41" s="4"/>
      <c r="M41" s="4"/>
      <c r="N41" s="4"/>
      <c r="O41" s="4"/>
      <c r="P41" s="4"/>
    </row>
    <row r="42" ht="15.75" customHeight="1">
      <c r="H42" s="11"/>
      <c r="I42" s="4"/>
      <c r="J42" s="4"/>
      <c r="K42" s="4"/>
      <c r="L42" s="4"/>
      <c r="M42" s="4"/>
      <c r="N42" s="4"/>
      <c r="O42" s="4"/>
      <c r="P42" s="4"/>
    </row>
    <row r="43" ht="15.75" customHeight="1">
      <c r="H43" s="11"/>
      <c r="I43" s="4"/>
      <c r="J43" s="4"/>
      <c r="K43" s="4"/>
      <c r="L43" s="4"/>
      <c r="M43" s="4"/>
      <c r="N43" s="4"/>
      <c r="O43" s="4"/>
      <c r="P43" s="4"/>
    </row>
    <row r="44" ht="15.75" customHeight="1">
      <c r="H44" s="11"/>
      <c r="I44" s="4"/>
      <c r="J44" s="4"/>
      <c r="K44" s="4"/>
      <c r="L44" s="4"/>
      <c r="M44" s="4"/>
      <c r="N44" s="4"/>
      <c r="O44" s="4"/>
      <c r="P44" s="4"/>
    </row>
    <row r="45" ht="15.75" customHeight="1">
      <c r="H45" s="11"/>
      <c r="I45" s="4"/>
      <c r="J45" s="4"/>
      <c r="K45" s="4"/>
      <c r="L45" s="4"/>
      <c r="M45" s="4"/>
      <c r="N45" s="4"/>
      <c r="O45" s="4"/>
      <c r="P45" s="4"/>
    </row>
    <row r="46" ht="15.75" customHeight="1">
      <c r="H46" s="11"/>
      <c r="I46" s="4"/>
      <c r="J46" s="4"/>
      <c r="K46" s="4"/>
      <c r="L46" s="4"/>
      <c r="M46" s="4"/>
      <c r="N46" s="4"/>
      <c r="O46" s="4"/>
      <c r="P46" s="4"/>
    </row>
    <row r="47" ht="15.75" customHeight="1">
      <c r="H47" s="11"/>
      <c r="I47" s="4"/>
      <c r="J47" s="4"/>
      <c r="K47" s="4"/>
      <c r="L47" s="4"/>
      <c r="M47" s="4"/>
      <c r="N47" s="4"/>
      <c r="O47" s="4"/>
      <c r="P47" s="4"/>
    </row>
    <row r="48" ht="15.75" customHeight="1">
      <c r="H48" s="11"/>
      <c r="I48" s="4"/>
      <c r="J48" s="4"/>
      <c r="K48" s="4"/>
      <c r="L48" s="4"/>
      <c r="M48" s="4"/>
      <c r="N48" s="4"/>
      <c r="O48" s="4"/>
      <c r="P48" s="4"/>
    </row>
    <row r="49" ht="15.75" customHeight="1">
      <c r="H49" s="11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2"/>
      <c r="H50" s="11"/>
      <c r="I50" s="4"/>
      <c r="J50" s="4"/>
      <c r="K50" s="4"/>
      <c r="L50" s="4"/>
      <c r="M50" s="4"/>
      <c r="N50" s="4"/>
      <c r="O50" s="4"/>
      <c r="P50" s="4"/>
    </row>
    <row r="51" ht="15.75" customHeight="1">
      <c r="H51" s="11"/>
      <c r="I51" s="4"/>
      <c r="J51" s="4"/>
      <c r="K51" s="4"/>
      <c r="L51" s="4"/>
      <c r="M51" s="4"/>
      <c r="N51" s="4"/>
      <c r="O51" s="4"/>
      <c r="P51" s="4"/>
    </row>
    <row r="52" ht="15.75" customHeight="1">
      <c r="H52" s="11"/>
      <c r="I52" s="4"/>
      <c r="J52" s="4"/>
      <c r="K52" s="4"/>
      <c r="L52" s="4"/>
      <c r="M52" s="4"/>
      <c r="N52" s="4"/>
      <c r="O52" s="4"/>
      <c r="P52" s="4"/>
    </row>
    <row r="53" ht="15.75" customHeight="1">
      <c r="H53" s="11"/>
      <c r="I53" s="4"/>
      <c r="J53" s="4"/>
      <c r="K53" s="4"/>
      <c r="L53" s="4"/>
      <c r="M53" s="4"/>
      <c r="N53" s="4"/>
      <c r="O53" s="4"/>
      <c r="P53" s="4"/>
    </row>
    <row r="54" ht="15.75" customHeight="1">
      <c r="H54" s="11"/>
      <c r="I54" s="4"/>
      <c r="J54" s="4"/>
      <c r="K54" s="4"/>
      <c r="L54" s="4"/>
      <c r="M54" s="4"/>
      <c r="N54" s="4"/>
      <c r="O54" s="4"/>
      <c r="P54" s="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38.13"/>
    <col customWidth="1" min="2" max="6" width="11.5"/>
    <col customWidth="1" min="7" max="8" width="11.88"/>
    <col customWidth="1" min="9" max="26" width="7.63"/>
  </cols>
  <sheetData>
    <row r="1">
      <c r="A1" s="1" t="s">
        <v>0</v>
      </c>
    </row>
    <row r="2">
      <c r="A2" s="1" t="s">
        <v>8</v>
      </c>
    </row>
    <row r="3">
      <c r="A3" s="2" t="s">
        <v>2</v>
      </c>
    </row>
    <row r="4">
      <c r="B4" s="2">
        <v>2013.0</v>
      </c>
      <c r="C4" s="2">
        <v>2014.0</v>
      </c>
      <c r="D4" s="2">
        <v>2015.0</v>
      </c>
      <c r="E4" s="2">
        <v>2016.0</v>
      </c>
      <c r="F4" s="2">
        <v>2017.0</v>
      </c>
      <c r="G4" s="2">
        <v>2018.0</v>
      </c>
    </row>
    <row r="5">
      <c r="A5" s="10" t="s">
        <v>10</v>
      </c>
    </row>
    <row r="6">
      <c r="A6" s="5" t="s">
        <v>13</v>
      </c>
      <c r="H6" s="11"/>
      <c r="I6" s="4"/>
      <c r="J6" s="4"/>
      <c r="K6" s="4"/>
      <c r="L6" s="4"/>
      <c r="M6" s="4"/>
      <c r="N6" s="4"/>
      <c r="O6" s="4"/>
    </row>
    <row r="7">
      <c r="A7" s="2" t="s">
        <v>15</v>
      </c>
      <c r="B7" s="4">
        <v>2.26160359E8</v>
      </c>
      <c r="C7" s="4">
        <v>4.25744128E8</v>
      </c>
      <c r="D7" s="4">
        <v>5.28078342E8</v>
      </c>
      <c r="E7" s="4">
        <v>4.00043307E8</v>
      </c>
      <c r="F7" s="4">
        <v>7.70205217E8</v>
      </c>
      <c r="G7" s="4">
        <v>8.09263534E8</v>
      </c>
      <c r="H7" s="11"/>
      <c r="I7" s="4"/>
      <c r="J7" s="4"/>
      <c r="K7" s="4"/>
      <c r="L7" s="4"/>
      <c r="M7" s="4"/>
      <c r="N7" s="4"/>
      <c r="O7" s="4"/>
    </row>
    <row r="8">
      <c r="A8" s="2" t="s">
        <v>18</v>
      </c>
      <c r="B8" s="4">
        <v>-1.90588457E8</v>
      </c>
      <c r="C8" s="4">
        <v>-2.89002795E8</v>
      </c>
      <c r="D8" s="4">
        <v>-3.77499741E8</v>
      </c>
      <c r="E8" s="4">
        <v>-3.59365627E8</v>
      </c>
      <c r="F8" s="4">
        <v>-6.5036694E8</v>
      </c>
      <c r="G8" s="4">
        <v>-6.78327456E8</v>
      </c>
      <c r="H8" s="11"/>
      <c r="I8" s="4"/>
      <c r="J8" s="4"/>
      <c r="K8" s="4"/>
      <c r="L8" s="4"/>
      <c r="M8" s="4"/>
      <c r="N8" s="4"/>
      <c r="O8" s="4"/>
    </row>
    <row r="9">
      <c r="A9" s="2" t="s">
        <v>19</v>
      </c>
      <c r="B9" s="4">
        <v>0.0</v>
      </c>
      <c r="C9" s="4">
        <v>0.0</v>
      </c>
      <c r="D9" s="4">
        <v>0.0</v>
      </c>
      <c r="E9" s="4">
        <v>-5409102.0</v>
      </c>
      <c r="F9" s="4">
        <v>0.0</v>
      </c>
      <c r="G9" s="4">
        <v>0.0</v>
      </c>
      <c r="H9" s="11"/>
      <c r="I9" s="4"/>
      <c r="J9" s="4"/>
      <c r="K9" s="4"/>
      <c r="L9" s="4"/>
      <c r="M9" s="4"/>
      <c r="N9" s="4"/>
      <c r="O9" s="4"/>
    </row>
    <row r="10">
      <c r="A10" s="2" t="s">
        <v>21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11"/>
      <c r="I10" s="4"/>
      <c r="J10" s="4"/>
      <c r="K10" s="4"/>
      <c r="L10" s="4"/>
      <c r="M10" s="4"/>
      <c r="N10" s="4"/>
      <c r="O10" s="4"/>
    </row>
    <row r="11">
      <c r="A11" s="1"/>
      <c r="B11" s="8">
        <f t="shared" ref="B11:G11" si="1">SUM(B7:B10)</f>
        <v>35571902</v>
      </c>
      <c r="C11" s="8">
        <f t="shared" si="1"/>
        <v>136741333</v>
      </c>
      <c r="D11" s="8">
        <f t="shared" si="1"/>
        <v>150578601</v>
      </c>
      <c r="E11" s="8">
        <f t="shared" si="1"/>
        <v>35268578</v>
      </c>
      <c r="F11" s="8">
        <f t="shared" si="1"/>
        <v>119838277</v>
      </c>
      <c r="G11" s="8">
        <f t="shared" si="1"/>
        <v>130936078</v>
      </c>
      <c r="H11" s="9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-2105056.0</v>
      </c>
      <c r="G12" s="4">
        <v>-1095476.0</v>
      </c>
      <c r="H12" s="11"/>
      <c r="I12" s="4"/>
      <c r="J12" s="4"/>
      <c r="K12" s="4"/>
      <c r="L12" s="4"/>
      <c r="M12" s="4"/>
      <c r="N12" s="4"/>
      <c r="O12" s="4"/>
    </row>
    <row r="13">
      <c r="A13" s="2" t="s">
        <v>26</v>
      </c>
      <c r="B13" s="4">
        <v>-1.0333485E7</v>
      </c>
      <c r="C13" s="4">
        <v>-9990453.0</v>
      </c>
      <c r="D13" s="4">
        <v>-1.4067426E7</v>
      </c>
      <c r="E13" s="4">
        <v>-1.1778757E7</v>
      </c>
      <c r="F13" s="4">
        <v>-3.2215707E7</v>
      </c>
      <c r="G13" s="4">
        <v>-3.470785E7</v>
      </c>
      <c r="H13" s="11"/>
      <c r="I13" s="4"/>
      <c r="J13" s="4"/>
      <c r="K13" s="4"/>
      <c r="L13" s="4"/>
      <c r="M13" s="4"/>
      <c r="N13" s="4"/>
      <c r="O13" s="4"/>
    </row>
    <row r="14">
      <c r="A14" s="2" t="s">
        <v>27</v>
      </c>
      <c r="B14" s="4">
        <v>-3967790.0</v>
      </c>
      <c r="C14" s="4">
        <v>-5.3493338E7</v>
      </c>
      <c r="D14" s="4">
        <v>-9.1370518E7</v>
      </c>
      <c r="E14" s="4">
        <v>2897734.0</v>
      </c>
      <c r="F14" s="4">
        <v>-1.1004168E7</v>
      </c>
      <c r="G14" s="4">
        <v>-2.4986557E7</v>
      </c>
      <c r="H14" s="11"/>
      <c r="I14" s="4"/>
      <c r="J14" s="4"/>
      <c r="K14" s="4"/>
      <c r="L14" s="4"/>
      <c r="M14" s="4"/>
      <c r="N14" s="4"/>
      <c r="O14" s="4"/>
    </row>
    <row r="15">
      <c r="A15" s="2" t="s">
        <v>29</v>
      </c>
      <c r="B15" s="4"/>
      <c r="C15" s="4"/>
      <c r="D15" s="4">
        <v>-6344442.0</v>
      </c>
      <c r="E15" s="4">
        <v>-5522008.0</v>
      </c>
      <c r="F15" s="4">
        <v>-1.0600758E7</v>
      </c>
      <c r="G15" s="4">
        <v>-6861708.0</v>
      </c>
      <c r="H15" s="11"/>
      <c r="I15" s="4"/>
      <c r="J15" s="4"/>
      <c r="K15" s="4"/>
      <c r="L15" s="4"/>
      <c r="M15" s="4"/>
      <c r="N15" s="4"/>
      <c r="O15" s="4"/>
    </row>
    <row r="16">
      <c r="A16" s="1"/>
      <c r="B16" s="14">
        <f t="shared" ref="B16:G16" si="2">SUM(B11:B15)</f>
        <v>21270627</v>
      </c>
      <c r="C16" s="14">
        <f t="shared" si="2"/>
        <v>73257542</v>
      </c>
      <c r="D16" s="14">
        <f t="shared" si="2"/>
        <v>38796215</v>
      </c>
      <c r="E16" s="14">
        <f t="shared" si="2"/>
        <v>20865547</v>
      </c>
      <c r="F16" s="14">
        <f t="shared" si="2"/>
        <v>63912588</v>
      </c>
      <c r="G16" s="14">
        <f t="shared" si="2"/>
        <v>63284487</v>
      </c>
      <c r="H16" s="9"/>
      <c r="I16" s="4"/>
      <c r="J16" s="4"/>
      <c r="K16" s="4"/>
      <c r="L16" s="4"/>
      <c r="M16" s="4"/>
      <c r="N16" s="4"/>
      <c r="O16" s="4"/>
    </row>
    <row r="17">
      <c r="B17" s="4"/>
      <c r="C17" s="4"/>
      <c r="D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</row>
    <row r="18">
      <c r="A18" s="10" t="s">
        <v>37</v>
      </c>
      <c r="B18" s="4"/>
      <c r="C18" s="4"/>
      <c r="D18" s="4"/>
      <c r="E18" s="4"/>
      <c r="F18" s="4"/>
      <c r="G18" s="4"/>
      <c r="H18" s="11"/>
      <c r="I18" s="4"/>
      <c r="J18" s="4"/>
      <c r="K18" s="4"/>
      <c r="L18" s="4"/>
      <c r="M18" s="4"/>
      <c r="N18" s="4"/>
      <c r="O18" s="4"/>
    </row>
    <row r="19">
      <c r="A19" s="2" t="s">
        <v>38</v>
      </c>
      <c r="B19" s="4">
        <v>-2.9036908E7</v>
      </c>
      <c r="C19" s="4">
        <v>-2310515.0</v>
      </c>
      <c r="D19" s="4">
        <v>-1.7956788E7</v>
      </c>
      <c r="E19" s="4">
        <v>-1390170.0</v>
      </c>
      <c r="F19" s="4">
        <v>-1319490.0</v>
      </c>
      <c r="G19" s="4">
        <v>-2.1362809E7</v>
      </c>
      <c r="H19" s="11"/>
      <c r="I19" s="4"/>
      <c r="J19" s="4"/>
      <c r="K19" s="4"/>
      <c r="L19" s="4"/>
      <c r="M19" s="4"/>
      <c r="N19" s="4"/>
      <c r="O19" s="4"/>
    </row>
    <row r="20">
      <c r="A20" s="2" t="s">
        <v>24</v>
      </c>
      <c r="B20" s="4">
        <v>0.0</v>
      </c>
      <c r="C20" s="4">
        <v>0.0</v>
      </c>
      <c r="D20" s="4">
        <v>0.0</v>
      </c>
      <c r="E20" s="4">
        <v>1003240.0</v>
      </c>
      <c r="F20" s="4">
        <v>0.0</v>
      </c>
      <c r="G20" s="4">
        <v>0.0</v>
      </c>
      <c r="H20" s="11"/>
      <c r="I20" s="4"/>
      <c r="J20" s="4"/>
      <c r="K20" s="4"/>
      <c r="L20" s="4"/>
      <c r="M20" s="4"/>
      <c r="N20" s="4"/>
      <c r="O20" s="4"/>
    </row>
    <row r="21" ht="15.75" customHeight="1">
      <c r="A21" s="2" t="s">
        <v>42</v>
      </c>
      <c r="B21" s="4">
        <v>0.0</v>
      </c>
      <c r="C21" s="4">
        <v>0.0</v>
      </c>
      <c r="D21" s="4">
        <v>0.0</v>
      </c>
      <c r="E21" s="4">
        <v>-1.8943397E7</v>
      </c>
      <c r="F21" s="4">
        <v>-4.8781839E7</v>
      </c>
      <c r="G21" s="4">
        <v>-3.7241508E7</v>
      </c>
      <c r="H21" s="11"/>
      <c r="I21" s="4"/>
      <c r="J21" s="4"/>
      <c r="K21" s="4"/>
      <c r="L21" s="4"/>
      <c r="M21" s="4"/>
      <c r="N21" s="4"/>
      <c r="O21" s="4"/>
    </row>
    <row r="22" ht="15.75" customHeight="1">
      <c r="A22" s="2" t="s">
        <v>43</v>
      </c>
      <c r="B22" s="4">
        <v>-8112700.0</v>
      </c>
      <c r="C22" s="4">
        <v>-2.03586E7</v>
      </c>
      <c r="D22" s="4">
        <v>2549771.0</v>
      </c>
      <c r="E22" s="4">
        <v>0.0</v>
      </c>
      <c r="F22" s="4">
        <v>0.0</v>
      </c>
      <c r="G22" s="4"/>
      <c r="H22" s="11"/>
      <c r="I22" s="4"/>
      <c r="J22" s="4"/>
      <c r="K22" s="4"/>
      <c r="L22" s="4"/>
      <c r="M22" s="4"/>
      <c r="N22" s="4"/>
      <c r="O22" s="4"/>
    </row>
    <row r="23" ht="15.75" customHeight="1">
      <c r="A23" s="1"/>
      <c r="B23" s="14">
        <f t="shared" ref="B23:G23" si="3">SUM(B19:B22)</f>
        <v>-37149608</v>
      </c>
      <c r="C23" s="14">
        <f t="shared" si="3"/>
        <v>-22669115</v>
      </c>
      <c r="D23" s="14">
        <f t="shared" si="3"/>
        <v>-15407017</v>
      </c>
      <c r="E23" s="14">
        <f t="shared" si="3"/>
        <v>-19330327</v>
      </c>
      <c r="F23" s="14">
        <f t="shared" si="3"/>
        <v>-50101329</v>
      </c>
      <c r="G23" s="14">
        <f t="shared" si="3"/>
        <v>-58604317</v>
      </c>
      <c r="H23" s="9"/>
      <c r="I23" s="4"/>
      <c r="J23" s="4"/>
      <c r="K23" s="4"/>
      <c r="L23" s="4"/>
      <c r="M23" s="4"/>
      <c r="N23" s="4"/>
      <c r="O23" s="4"/>
    </row>
    <row r="24" ht="15.75" customHeight="1">
      <c r="A24" s="1"/>
      <c r="B24" s="4"/>
      <c r="C24" s="4"/>
      <c r="D24" s="4"/>
      <c r="E24" s="4"/>
      <c r="F24" s="4"/>
      <c r="G24" s="4"/>
      <c r="H24" s="11"/>
      <c r="I24" s="4"/>
      <c r="J24" s="4"/>
      <c r="K24" s="4"/>
      <c r="L24" s="4"/>
      <c r="M24" s="4"/>
      <c r="N24" s="4"/>
      <c r="O24" s="4"/>
    </row>
    <row r="25" ht="15.75" customHeight="1">
      <c r="A25" s="10" t="s">
        <v>46</v>
      </c>
      <c r="B25" s="4"/>
      <c r="C25" s="4"/>
      <c r="D25" s="4"/>
      <c r="E25" s="4"/>
      <c r="F25" s="4"/>
      <c r="G25" s="4"/>
      <c r="H25" s="11"/>
      <c r="I25" s="4"/>
      <c r="J25" s="4"/>
      <c r="K25" s="4"/>
      <c r="L25" s="4"/>
      <c r="M25" s="4"/>
      <c r="N25" s="4"/>
      <c r="O25" s="4"/>
    </row>
    <row r="26" ht="15.75" customHeight="1">
      <c r="A26" s="2" t="s">
        <v>49</v>
      </c>
      <c r="B26" s="4">
        <v>-1.175E8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11"/>
      <c r="I26" s="4"/>
      <c r="J26" s="4"/>
      <c r="K26" s="4"/>
      <c r="L26" s="4"/>
      <c r="M26" s="4"/>
      <c r="N26" s="4"/>
      <c r="O26" s="4"/>
    </row>
    <row r="27" ht="15.75" customHeight="1">
      <c r="A27" s="2" t="s">
        <v>50</v>
      </c>
      <c r="B27" s="4">
        <v>2.175E8</v>
      </c>
      <c r="C27" s="4">
        <v>0.0</v>
      </c>
      <c r="D27" s="4">
        <v>1.2E8</v>
      </c>
      <c r="E27" s="4">
        <v>0.0</v>
      </c>
      <c r="F27" s="4">
        <v>0.0</v>
      </c>
      <c r="G27" s="4">
        <v>0.0</v>
      </c>
      <c r="H27" s="11"/>
      <c r="I27" s="4"/>
      <c r="J27" s="4"/>
      <c r="K27" s="4"/>
      <c r="L27" s="4"/>
      <c r="M27" s="4"/>
      <c r="N27" s="4"/>
      <c r="O27" s="4"/>
    </row>
    <row r="28" ht="15.75" customHeight="1">
      <c r="A28" s="2" t="s">
        <v>52</v>
      </c>
      <c r="B28" s="4">
        <v>-3.5661622E7</v>
      </c>
      <c r="C28" s="4">
        <v>8158.0</v>
      </c>
      <c r="D28" s="4"/>
      <c r="E28" s="4">
        <v>0.0</v>
      </c>
      <c r="F28" s="4">
        <v>0.0</v>
      </c>
      <c r="G28" s="4">
        <v>1137284.0</v>
      </c>
      <c r="H28" s="11"/>
      <c r="I28" s="4"/>
      <c r="J28" s="4"/>
      <c r="K28" s="4"/>
      <c r="L28" s="4"/>
      <c r="M28" s="4"/>
      <c r="N28" s="4"/>
      <c r="O28" s="4"/>
    </row>
    <row r="29" ht="15.75" customHeight="1">
      <c r="A29" s="2" t="s">
        <v>54</v>
      </c>
      <c r="B29" s="4">
        <v>-4690014.0</v>
      </c>
      <c r="C29" s="4">
        <v>-9133812.0</v>
      </c>
      <c r="D29" s="4">
        <v>-1.2240111E7</v>
      </c>
      <c r="E29" s="4">
        <v>-1743141.0</v>
      </c>
      <c r="F29" s="4">
        <v>-1.1690601E7</v>
      </c>
      <c r="G29" s="4">
        <v>-2570325.0</v>
      </c>
      <c r="H29" s="11"/>
      <c r="I29" s="4"/>
      <c r="J29" s="4"/>
      <c r="K29" s="4"/>
      <c r="L29" s="4"/>
      <c r="M29" s="4"/>
      <c r="N29" s="4"/>
      <c r="O29" s="4"/>
    </row>
    <row r="30" ht="15.75" customHeight="1">
      <c r="A30" s="2" t="s">
        <v>57</v>
      </c>
      <c r="B30" s="4">
        <v>-9099641.0</v>
      </c>
      <c r="C30" s="4">
        <v>-5693688.0</v>
      </c>
      <c r="D30" s="4">
        <v>0.0</v>
      </c>
      <c r="E30" s="4">
        <v>0.0</v>
      </c>
      <c r="F30" s="4">
        <v>0.0</v>
      </c>
      <c r="G30" s="4">
        <v>0.0</v>
      </c>
      <c r="H30" s="11"/>
      <c r="I30" s="4"/>
      <c r="J30" s="4"/>
      <c r="K30" s="4"/>
      <c r="L30" s="4"/>
      <c r="M30" s="4"/>
      <c r="N30" s="4"/>
      <c r="O30" s="4"/>
    </row>
    <row r="31" ht="15.75" customHeight="1">
      <c r="A31" s="2" t="s">
        <v>58</v>
      </c>
      <c r="B31" s="4">
        <v>0.0</v>
      </c>
      <c r="C31" s="4"/>
      <c r="D31" s="4">
        <v>-136565.0</v>
      </c>
      <c r="E31" s="4">
        <v>-206905.0</v>
      </c>
      <c r="F31" s="4">
        <v>-58321.0</v>
      </c>
      <c r="G31" s="4">
        <v>0.0</v>
      </c>
      <c r="H31" s="11"/>
      <c r="I31" s="4"/>
      <c r="J31" s="4"/>
      <c r="K31" s="4"/>
      <c r="L31" s="4"/>
      <c r="M31" s="4"/>
      <c r="N31" s="4"/>
      <c r="O31" s="4"/>
    </row>
    <row r="32" ht="15.75" customHeight="1">
      <c r="A32" s="1"/>
      <c r="B32" s="14">
        <f t="shared" ref="B32:C32" si="4">SUM(B26:B30)</f>
        <v>50548723</v>
      </c>
      <c r="C32" s="14">
        <f t="shared" si="4"/>
        <v>-14819342</v>
      </c>
      <c r="D32" s="14">
        <f t="shared" ref="D32:G32" si="5">SUM(D26:D31)</f>
        <v>107623324</v>
      </c>
      <c r="E32" s="14">
        <f t="shared" si="5"/>
        <v>-1950046</v>
      </c>
      <c r="F32" s="14">
        <f t="shared" si="5"/>
        <v>-11748922</v>
      </c>
      <c r="G32" s="14">
        <f t="shared" si="5"/>
        <v>-1433041</v>
      </c>
      <c r="H32" s="9"/>
      <c r="I32" s="4"/>
      <c r="J32" s="4"/>
      <c r="K32" s="4"/>
      <c r="L32" s="4"/>
      <c r="M32" s="4"/>
      <c r="N32" s="4"/>
      <c r="O32" s="4"/>
    </row>
    <row r="33" ht="15.75" customHeight="1">
      <c r="A33" s="1"/>
      <c r="B33" s="4"/>
      <c r="C33" s="4"/>
      <c r="D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</row>
    <row r="34" ht="15.75" customHeight="1">
      <c r="A34" s="1" t="s">
        <v>63</v>
      </c>
      <c r="B34" s="8">
        <f t="shared" ref="B34:G34" si="6">SUM(B16,B23,B32)</f>
        <v>34669742</v>
      </c>
      <c r="C34" s="8">
        <f t="shared" si="6"/>
        <v>35769085</v>
      </c>
      <c r="D34" s="8">
        <f t="shared" si="6"/>
        <v>131012522</v>
      </c>
      <c r="E34" s="8">
        <f t="shared" si="6"/>
        <v>-414826</v>
      </c>
      <c r="F34" s="8">
        <f t="shared" si="6"/>
        <v>2062337</v>
      </c>
      <c r="G34" s="8">
        <f t="shared" si="6"/>
        <v>3247129</v>
      </c>
      <c r="H34" s="9"/>
      <c r="I34" s="4"/>
      <c r="J34" s="4"/>
      <c r="K34" s="4"/>
      <c r="L34" s="4"/>
      <c r="M34" s="4"/>
      <c r="N34" s="4"/>
      <c r="O34" s="4"/>
    </row>
    <row r="35" ht="15.75" customHeight="1">
      <c r="A35" s="16" t="s">
        <v>67</v>
      </c>
      <c r="B35" s="4">
        <v>120309.0</v>
      </c>
      <c r="C35" s="4">
        <v>6.9580105E7</v>
      </c>
      <c r="D35" s="4">
        <v>3268251.0</v>
      </c>
      <c r="E35" s="4">
        <v>1736787.0</v>
      </c>
      <c r="F35" s="4">
        <v>1349253.0</v>
      </c>
      <c r="G35" s="4">
        <v>3411591.0</v>
      </c>
      <c r="H35" s="11"/>
      <c r="I35" s="4"/>
      <c r="J35" s="4"/>
      <c r="K35" s="4"/>
      <c r="L35" s="4"/>
      <c r="M35" s="4"/>
      <c r="N35" s="4"/>
      <c r="O35" s="4"/>
    </row>
    <row r="36" ht="15.75" customHeight="1">
      <c r="A36" s="10" t="s">
        <v>68</v>
      </c>
      <c r="B36" s="8">
        <f t="shared" ref="B36:G36" si="7">SUM(B34:B35)</f>
        <v>34790051</v>
      </c>
      <c r="C36" s="8">
        <f t="shared" si="7"/>
        <v>105349190</v>
      </c>
      <c r="D36" s="8">
        <f t="shared" si="7"/>
        <v>134280773</v>
      </c>
      <c r="E36" s="8">
        <f t="shared" si="7"/>
        <v>1321961</v>
      </c>
      <c r="F36" s="8">
        <f t="shared" si="7"/>
        <v>3411590</v>
      </c>
      <c r="G36" s="8">
        <f t="shared" si="7"/>
        <v>6658720</v>
      </c>
      <c r="H36" s="9"/>
      <c r="I36" s="4"/>
      <c r="J36" s="4"/>
      <c r="K36" s="4"/>
      <c r="L36" s="4"/>
      <c r="M36" s="4"/>
      <c r="N36" s="4"/>
      <c r="O36" s="4"/>
    </row>
    <row r="37" ht="15.75" customHeight="1">
      <c r="B37" s="1"/>
      <c r="C37" s="1"/>
      <c r="D37" s="1"/>
      <c r="E37" s="1"/>
      <c r="F37" s="1"/>
      <c r="G37" s="1"/>
      <c r="H37" s="11"/>
      <c r="I37" s="4"/>
      <c r="J37" s="4"/>
      <c r="K37" s="4"/>
      <c r="L37" s="4"/>
      <c r="M37" s="4"/>
      <c r="N37" s="4"/>
      <c r="O37" s="4"/>
    </row>
    <row r="38" ht="15.75" customHeight="1">
      <c r="A38" s="10" t="s">
        <v>70</v>
      </c>
      <c r="B38" s="18">
        <f>B16/('1'!B37/10)</f>
        <v>0.4028527841</v>
      </c>
      <c r="C38" s="18">
        <f>C16/('1'!C37/10)</f>
        <v>1.387453447</v>
      </c>
      <c r="D38" s="18">
        <f>D16/('1'!D37/10)</f>
        <v>0.5987070216</v>
      </c>
      <c r="E38" s="18">
        <f>E16/('1'!E37/10)</f>
        <v>0.2799992888</v>
      </c>
      <c r="F38" s="18">
        <f>F16/('1'!F37/10)</f>
        <v>0.7457885598</v>
      </c>
      <c r="G38" s="18">
        <f>G16/('1'!G37/10)</f>
        <v>0.6421385411</v>
      </c>
      <c r="H38" s="22"/>
      <c r="I38" s="4"/>
      <c r="J38" s="4"/>
      <c r="K38" s="4"/>
      <c r="L38" s="4"/>
      <c r="M38" s="4"/>
      <c r="N38" s="4"/>
      <c r="O38" s="4"/>
    </row>
    <row r="39" ht="15.75" customHeight="1">
      <c r="A39" s="10" t="s">
        <v>77</v>
      </c>
      <c r="B39" s="4">
        <f>'1'!B37/10</f>
        <v>52800000</v>
      </c>
      <c r="C39" s="4">
        <f>'1'!C37/10</f>
        <v>52800000</v>
      </c>
      <c r="D39" s="4">
        <f>'1'!D37/10</f>
        <v>64800000</v>
      </c>
      <c r="E39" s="4">
        <f>'1'!E37/10</f>
        <v>74520000</v>
      </c>
      <c r="F39" s="4">
        <f>'1'!F37/10</f>
        <v>85698000</v>
      </c>
      <c r="G39" s="4">
        <f>'1'!G37/10</f>
        <v>98552700</v>
      </c>
      <c r="H39" s="11"/>
      <c r="I39" s="4"/>
      <c r="J39" s="4"/>
      <c r="K39" s="4"/>
      <c r="L39" s="4"/>
      <c r="M39" s="4"/>
      <c r="N39" s="4"/>
      <c r="O39" s="4"/>
    </row>
    <row r="40" ht="15.75" customHeight="1">
      <c r="H40" s="11"/>
      <c r="I40" s="4"/>
      <c r="J40" s="4"/>
      <c r="K40" s="4"/>
      <c r="L40" s="4"/>
      <c r="M40" s="4"/>
      <c r="N40" s="4"/>
      <c r="O40" s="4"/>
    </row>
    <row r="41" ht="15.75" customHeight="1">
      <c r="H41" s="11"/>
      <c r="I41" s="4"/>
      <c r="J41" s="4"/>
      <c r="K41" s="4"/>
      <c r="L41" s="4"/>
      <c r="M41" s="4"/>
      <c r="N41" s="4"/>
      <c r="O41" s="4"/>
    </row>
    <row r="42" ht="15.75" customHeight="1">
      <c r="H42" s="11"/>
      <c r="I42" s="4"/>
      <c r="J42" s="4"/>
      <c r="K42" s="4"/>
      <c r="L42" s="4"/>
      <c r="M42" s="4"/>
      <c r="N42" s="4"/>
      <c r="O42" s="4"/>
    </row>
    <row r="43" ht="15.75" customHeight="1">
      <c r="H43" s="11"/>
      <c r="I43" s="4"/>
      <c r="J43" s="4"/>
      <c r="K43" s="4"/>
      <c r="L43" s="4"/>
      <c r="M43" s="4"/>
      <c r="N43" s="4"/>
      <c r="O43" s="4"/>
    </row>
    <row r="44" ht="15.75" customHeight="1">
      <c r="H44" s="11"/>
      <c r="I44" s="4"/>
      <c r="J44" s="4"/>
      <c r="K44" s="4"/>
      <c r="L44" s="4"/>
      <c r="M44" s="4"/>
      <c r="N44" s="4"/>
      <c r="O44" s="4"/>
    </row>
    <row r="45" ht="15.75" customHeight="1">
      <c r="H45" s="11"/>
      <c r="I45" s="4"/>
      <c r="J45" s="4"/>
      <c r="K45" s="4"/>
      <c r="L45" s="4"/>
      <c r="M45" s="4"/>
      <c r="N45" s="4"/>
      <c r="O45" s="4"/>
    </row>
    <row r="46" ht="15.75" customHeight="1">
      <c r="H46" s="11"/>
      <c r="I46" s="4"/>
      <c r="J46" s="4"/>
      <c r="K46" s="4"/>
      <c r="L46" s="4"/>
      <c r="M46" s="4"/>
      <c r="N46" s="4"/>
      <c r="O46" s="4"/>
    </row>
    <row r="47" ht="15.75" customHeight="1">
      <c r="H47" s="11"/>
      <c r="I47" s="4"/>
      <c r="J47" s="4"/>
      <c r="K47" s="4"/>
      <c r="L47" s="4"/>
      <c r="M47" s="4"/>
      <c r="N47" s="4"/>
      <c r="O47" s="4"/>
    </row>
    <row r="48" ht="15.75" customHeight="1">
      <c r="H48" s="11"/>
      <c r="I48" s="4"/>
      <c r="J48" s="4"/>
      <c r="K48" s="4"/>
      <c r="L48" s="4"/>
      <c r="M48" s="4"/>
      <c r="N48" s="4"/>
      <c r="O48" s="4"/>
    </row>
    <row r="49" ht="15.75" customHeight="1">
      <c r="H49" s="11"/>
      <c r="I49" s="4"/>
      <c r="J49" s="4"/>
      <c r="K49" s="4"/>
      <c r="L49" s="4"/>
      <c r="M49" s="4"/>
      <c r="N49" s="4"/>
      <c r="O49" s="4"/>
    </row>
    <row r="50" ht="15.75" customHeight="1">
      <c r="H50" s="11"/>
      <c r="I50" s="4"/>
      <c r="J50" s="4"/>
      <c r="K50" s="4"/>
      <c r="L50" s="4"/>
      <c r="M50" s="4"/>
      <c r="N50" s="4"/>
      <c r="O50" s="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6" width="7.63"/>
  </cols>
  <sheetData>
    <row r="1">
      <c r="A1" s="1" t="s">
        <v>0</v>
      </c>
    </row>
    <row r="2">
      <c r="A2" s="1" t="s">
        <v>80</v>
      </c>
    </row>
    <row r="3">
      <c r="A3" s="2" t="s">
        <v>2</v>
      </c>
    </row>
    <row r="4">
      <c r="B4" s="2">
        <v>2013.0</v>
      </c>
      <c r="C4" s="2">
        <v>2014.0</v>
      </c>
      <c r="D4" s="2">
        <v>2015.0</v>
      </c>
      <c r="E4" s="2">
        <v>2016.0</v>
      </c>
      <c r="F4" s="2">
        <v>2017.0</v>
      </c>
      <c r="G4" s="2">
        <v>2018.0</v>
      </c>
    </row>
    <row r="5">
      <c r="A5" s="2" t="s">
        <v>81</v>
      </c>
      <c r="B5" s="26">
        <f>'2'!B25/'1'!B18</f>
        <v>0.02084621442</v>
      </c>
      <c r="C5" s="26">
        <f>'2'!C25/'1'!C18</f>
        <v>0.06969857337</v>
      </c>
      <c r="D5" s="26">
        <f>'2'!D25/'1'!D18</f>
        <v>0.07275902766</v>
      </c>
      <c r="E5" s="26">
        <f>'2'!E25/'1'!E18</f>
        <v>0.03432909371</v>
      </c>
      <c r="F5" s="26">
        <f>'2'!F25/'1'!F18</f>
        <v>0.08805925997</v>
      </c>
      <c r="G5" s="26">
        <f>'2'!G25/'1'!G18</f>
        <v>0.07813765207</v>
      </c>
    </row>
    <row r="6">
      <c r="A6" s="2" t="s">
        <v>82</v>
      </c>
      <c r="B6" s="26">
        <f>'2'!B25/'1'!B36</f>
        <v>0.02426856627</v>
      </c>
      <c r="C6" s="26">
        <f>'2'!C25/'1'!C36</f>
        <v>0.07989776493</v>
      </c>
      <c r="D6" s="26">
        <f>'2'!D25/'1'!D36</f>
        <v>0.08166655399</v>
      </c>
      <c r="E6" s="26">
        <f>'2'!E25/'1'!E36</f>
        <v>0.03818381015</v>
      </c>
      <c r="F6" s="26">
        <f>'2'!F25/'1'!F36</f>
        <v>0.09889792879</v>
      </c>
      <c r="G6" s="26">
        <f>'2'!G25/'1'!G36</f>
        <v>0.08703740711</v>
      </c>
    </row>
    <row r="7">
      <c r="A7" s="2" t="s">
        <v>83</v>
      </c>
      <c r="B7" s="26">
        <f>'1'!B24/'1'!B36</f>
        <v>0.1233488194</v>
      </c>
      <c r="C7" s="26">
        <f>'1'!C24/'1'!C36</f>
        <v>0.09884174282</v>
      </c>
      <c r="D7" s="26">
        <f>'1'!D24/'1'!D36</f>
        <v>0.04285432572</v>
      </c>
      <c r="E7" s="26">
        <f>'1'!E24/'1'!E36</f>
        <v>0.01777998948</v>
      </c>
      <c r="F7" s="26">
        <f>'1'!F24/'1'!F36</f>
        <v>0.004943941664</v>
      </c>
      <c r="G7" s="26">
        <f>'1'!G24/'1'!G36</f>
        <v>0.008692808077</v>
      </c>
    </row>
    <row r="8">
      <c r="A8" s="2" t="s">
        <v>84</v>
      </c>
      <c r="B8" s="18">
        <f>'1'!B10/'1'!B26</f>
        <v>13.93897698</v>
      </c>
      <c r="C8" s="18">
        <f>'1'!C10/'1'!C26</f>
        <v>13.07032671</v>
      </c>
      <c r="D8" s="18">
        <f>'1'!D10/'1'!D26</f>
        <v>9.13616412</v>
      </c>
      <c r="E8" s="18">
        <f>'1'!E10/'1'!E26</f>
        <v>5.008699601</v>
      </c>
      <c r="F8" s="18">
        <f>'1'!F10/'1'!F26</f>
        <v>4.515169101</v>
      </c>
      <c r="G8" s="18">
        <f>'1'!G10/'1'!G26</f>
        <v>5.637992599</v>
      </c>
    </row>
    <row r="9">
      <c r="A9" s="2" t="s">
        <v>85</v>
      </c>
      <c r="B9" s="26">
        <f>'2'!B25/'2'!B5</f>
        <v>0.0646117923</v>
      </c>
      <c r="C9" s="26">
        <f>'2'!C25/'2'!C5</f>
        <v>0.1207847214</v>
      </c>
      <c r="D9" s="26">
        <f>'2'!D25/'2'!D5</f>
        <v>0.1363883694</v>
      </c>
      <c r="E9" s="26">
        <f>'2'!E25/'2'!E5</f>
        <v>0.09330010726</v>
      </c>
      <c r="F9" s="26">
        <f>'2'!F25/'2'!F5</f>
        <v>0.1372186932</v>
      </c>
      <c r="G9" s="26">
        <f>'2'!G25/'2'!G5</f>
        <v>0.1340379122</v>
      </c>
    </row>
    <row r="10">
      <c r="A10" s="2" t="s">
        <v>86</v>
      </c>
      <c r="B10" s="26">
        <f>'2'!B14/'2'!B5</f>
        <v>0.1310196233</v>
      </c>
      <c r="C10" s="26">
        <f>'2'!C14/'2'!C5</f>
        <v>0.163579127</v>
      </c>
      <c r="D10" s="26">
        <f>'2'!D14/'2'!D5</f>
        <v>0.1817446387</v>
      </c>
      <c r="E10" s="26">
        <f>'2'!E14/'2'!E5</f>
        <v>0.1375187633</v>
      </c>
      <c r="F10" s="26">
        <f>'2'!F14/'2'!F5</f>
        <v>0.1819376222</v>
      </c>
      <c r="G10" s="26">
        <f>'2'!G14/'2'!G5</f>
        <v>0.1737616135</v>
      </c>
    </row>
    <row r="11">
      <c r="A11" s="2" t="s">
        <v>87</v>
      </c>
      <c r="B11" s="26">
        <f>'2'!B25/('1'!B36+'1'!B24)</f>
        <v>0.02160376711</v>
      </c>
      <c r="C11" s="26">
        <f>'2'!C25/('1'!C36+'1'!C24)</f>
        <v>0.07271089349</v>
      </c>
      <c r="D11" s="26">
        <f>'2'!D25/('1'!D36+'1'!D24)</f>
        <v>0.07831060578</v>
      </c>
      <c r="E11" s="26">
        <f>'2'!E25/('1'!E36+'1'!E24)</f>
        <v>0.0375167625</v>
      </c>
      <c r="F11" s="26">
        <f>'2'!F25/('1'!F36+'1'!F24)</f>
        <v>0.09841138862</v>
      </c>
      <c r="G11" s="26">
        <f>'2'!G25/('1'!G36+'1'!G24)</f>
        <v>0.08628732793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2017-04-17T04:07:28Z</dcterms:created>
  <dc:creator>Saikat Sunny</dc:creator>
</cp:coreProperties>
</file>