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ik\Google Drive\Financial Statements\Checked &amp; Final\FS Template\Formate_3\Food and Allied\Quarterly\"/>
    </mc:Choice>
  </mc:AlternateContent>
  <bookViews>
    <workbookView xWindow="0" yWindow="0" windowWidth="20490" windowHeight="7650" activeTab="2"/>
  </bookViews>
  <sheets>
    <sheet name="1" sheetId="1" r:id="rId1"/>
    <sheet name="2" sheetId="2" r:id="rId2"/>
    <sheet name="3" sheetId="3" r:id="rId3"/>
    <sheet name="Ratio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3" i="1" l="1"/>
  <c r="E45" i="1" s="1"/>
  <c r="E46" i="1" s="1"/>
  <c r="E10" i="2"/>
  <c r="F10" i="2"/>
  <c r="G10" i="2"/>
  <c r="D10" i="2"/>
  <c r="C10" i="2"/>
  <c r="E22" i="3" l="1"/>
  <c r="F22" i="3"/>
  <c r="G22" i="3"/>
  <c r="G20" i="1"/>
  <c r="F20" i="1"/>
  <c r="E20" i="1" l="1"/>
  <c r="D20" i="1"/>
  <c r="C20" i="1"/>
  <c r="F28" i="1"/>
  <c r="G28" i="1"/>
  <c r="D28" i="1"/>
  <c r="E28" i="1"/>
  <c r="D33" i="1"/>
  <c r="F33" i="1"/>
  <c r="F45" i="1" s="1"/>
  <c r="G33" i="1"/>
  <c r="G45" i="1" s="1"/>
  <c r="C33" i="1"/>
  <c r="G46" i="1" l="1"/>
  <c r="F46" i="1"/>
  <c r="D11" i="3"/>
  <c r="E11" i="3"/>
  <c r="F11" i="3"/>
  <c r="G11" i="3"/>
  <c r="C11" i="3"/>
  <c r="F24" i="3" l="1"/>
  <c r="F26" i="3" s="1"/>
  <c r="D16" i="3"/>
  <c r="E16" i="3"/>
  <c r="E24" i="3" s="1"/>
  <c r="F16" i="3"/>
  <c r="G16" i="3"/>
  <c r="D12" i="2"/>
  <c r="E12" i="2"/>
  <c r="F12" i="2"/>
  <c r="G12" i="2"/>
  <c r="G24" i="3" l="1"/>
  <c r="G26" i="3" s="1"/>
  <c r="C28" i="1"/>
  <c r="C12" i="2" l="1"/>
  <c r="D22" i="3" l="1"/>
  <c r="D24" i="3" s="1"/>
  <c r="E26" i="3"/>
  <c r="C22" i="3"/>
  <c r="G29" i="3" l="1"/>
  <c r="E29" i="3"/>
  <c r="D29" i="3"/>
  <c r="F29" i="3"/>
  <c r="C16" i="3"/>
  <c r="C24" i="3" s="1"/>
  <c r="C29" i="3" l="1"/>
  <c r="D24" i="2"/>
  <c r="E24" i="2"/>
  <c r="F24" i="2"/>
  <c r="G24" i="2"/>
  <c r="C24" i="2"/>
  <c r="B8" i="4"/>
  <c r="F8" i="4" l="1"/>
  <c r="F50" i="1"/>
  <c r="E8" i="4"/>
  <c r="E50" i="1"/>
  <c r="D8" i="4"/>
  <c r="D50" i="1"/>
  <c r="C8" i="4"/>
  <c r="C50" i="1"/>
  <c r="G50" i="1"/>
  <c r="D45" i="1"/>
  <c r="D46" i="1" s="1"/>
  <c r="C45" i="1"/>
  <c r="C46" i="1" s="1"/>
  <c r="C9" i="4" l="1"/>
  <c r="D9" i="4"/>
  <c r="E9" i="4"/>
  <c r="F9" i="4"/>
  <c r="B9" i="4"/>
  <c r="G18" i="2" l="1"/>
  <c r="G20" i="2" s="1"/>
  <c r="E18" i="2"/>
  <c r="E20" i="2" s="1"/>
  <c r="D18" i="2"/>
  <c r="F18" i="2"/>
  <c r="F20" i="2" s="1"/>
  <c r="C18" i="2"/>
  <c r="C20" i="2" s="1"/>
  <c r="C11" i="4" l="1"/>
  <c r="D20" i="2"/>
  <c r="D22" i="2" s="1"/>
  <c r="D27" i="2" s="1"/>
  <c r="E22" i="2"/>
  <c r="E27" i="2" s="1"/>
  <c r="D12" i="4" s="1"/>
  <c r="F22" i="2"/>
  <c r="F27" i="2" s="1"/>
  <c r="G22" i="2"/>
  <c r="G27" i="2" s="1"/>
  <c r="D11" i="4"/>
  <c r="B11" i="4"/>
  <c r="C22" i="2"/>
  <c r="F11" i="4"/>
  <c r="E11" i="4"/>
  <c r="E12" i="4" l="1"/>
  <c r="F30" i="2"/>
  <c r="C12" i="4"/>
  <c r="D30" i="2"/>
  <c r="C6" i="4"/>
  <c r="C10" i="4"/>
  <c r="C7" i="4"/>
  <c r="F12" i="4"/>
  <c r="G30" i="2"/>
  <c r="C27" i="2"/>
  <c r="B10" i="4" s="1"/>
  <c r="E30" i="2"/>
  <c r="B6" i="4" l="1"/>
  <c r="B7" i="4"/>
  <c r="C30" i="2"/>
  <c r="B12" i="4"/>
  <c r="C26" i="3"/>
  <c r="G48" i="1" l="1"/>
  <c r="D10" i="4" l="1"/>
  <c r="D6" i="4"/>
  <c r="F10" i="4"/>
  <c r="F7" i="4"/>
  <c r="F6" i="4"/>
  <c r="E10" i="4"/>
  <c r="E7" i="4"/>
  <c r="E6" i="4"/>
  <c r="D26" i="3" l="1"/>
  <c r="D7" i="4"/>
  <c r="D48" i="1" l="1"/>
  <c r="C48" i="1"/>
  <c r="F48" i="1"/>
  <c r="E48" i="1"/>
</calcChain>
</file>

<file path=xl/sharedStrings.xml><?xml version="1.0" encoding="utf-8"?>
<sst xmlns="http://schemas.openxmlformats.org/spreadsheetml/2006/main" count="128" uniqueCount="96">
  <si>
    <t>Non Current Assets</t>
  </si>
  <si>
    <t>Inventories</t>
  </si>
  <si>
    <t>Current tax</t>
  </si>
  <si>
    <t>Deferred tax</t>
  </si>
  <si>
    <t>Statement of Cash Flows</t>
  </si>
  <si>
    <t>Net increase in cash &amp; cash equivalents</t>
  </si>
  <si>
    <t>Check</t>
  </si>
  <si>
    <t>Quarter 3</t>
  </si>
  <si>
    <t>Quarter 2</t>
  </si>
  <si>
    <t>Quarter 1</t>
  </si>
  <si>
    <t xml:space="preserve">Turnover </t>
  </si>
  <si>
    <t>Cost &amp; Expenses</t>
  </si>
  <si>
    <t>Net Profit before WPPF, WF &amp; Income tax</t>
  </si>
  <si>
    <t>Contribution to WPPF &amp; WF</t>
  </si>
  <si>
    <t>Net Profit before Income tax</t>
  </si>
  <si>
    <t>Provision for Income tax</t>
  </si>
  <si>
    <t>Cash generated from Operations</t>
  </si>
  <si>
    <t>Total Non Current Assets</t>
  </si>
  <si>
    <t>Total Current Assets</t>
  </si>
  <si>
    <t>Total Assets</t>
  </si>
  <si>
    <t>Current Assets</t>
  </si>
  <si>
    <t>Non Current Liabilities</t>
  </si>
  <si>
    <t>Total Non Current Liabilities</t>
  </si>
  <si>
    <t>Current  Liabilities</t>
  </si>
  <si>
    <t xml:space="preserve"> Total Current  Liabilities</t>
  </si>
  <si>
    <t>Cash flows from operating activities</t>
  </si>
  <si>
    <t>Cash flows from financing  activities</t>
  </si>
  <si>
    <t>Opening cash &amp; cash equivalents</t>
  </si>
  <si>
    <t>Closing cash  &amp; cash equivalents</t>
  </si>
  <si>
    <t>Net cash provided by (used in) financing  activities</t>
  </si>
  <si>
    <t xml:space="preserve">STATEMENT OF FINANCIAL POSITION </t>
  </si>
  <si>
    <t>AS AT QUARTER END</t>
  </si>
  <si>
    <t>ASSETS</t>
  </si>
  <si>
    <t>EQUITY AND LIABILITIES</t>
  </si>
  <si>
    <t>Shareholders' Equity</t>
  </si>
  <si>
    <t>Total Shareholders' Equity</t>
  </si>
  <si>
    <t xml:space="preserve"> Total  Liabilities</t>
  </si>
  <si>
    <t>TOTAL EQUITY AND LAIBILITITES</t>
  </si>
  <si>
    <t>Net Asset Value Per Share</t>
  </si>
  <si>
    <t>STATEMENT OF PROFIT &amp; LOSS</t>
  </si>
  <si>
    <t>Earning Per Share</t>
  </si>
  <si>
    <t>Profit after Taxation</t>
  </si>
  <si>
    <t>Net Operating Cash Flow per Share</t>
  </si>
  <si>
    <t>Q1</t>
  </si>
  <si>
    <t>Q2</t>
  </si>
  <si>
    <t>Q3</t>
  </si>
  <si>
    <t>Q4</t>
  </si>
  <si>
    <t>Q5</t>
  </si>
  <si>
    <t>Gross Profit</t>
  </si>
  <si>
    <t>Operating Expenses</t>
  </si>
  <si>
    <t>Operating Profit</t>
  </si>
  <si>
    <t>Cash Flows from investing activities</t>
  </si>
  <si>
    <t>Net cash flow from investing activities</t>
  </si>
  <si>
    <t>Ratios</t>
  </si>
  <si>
    <t>As at quarter end</t>
  </si>
  <si>
    <t>Return on Asset (ROA)</t>
  </si>
  <si>
    <t>Return on Equity (ROE)</t>
  </si>
  <si>
    <t>Debt to Equity</t>
  </si>
  <si>
    <t>Current Ratio</t>
  </si>
  <si>
    <t>Net Margin</t>
  </si>
  <si>
    <t>Operating Margin</t>
  </si>
  <si>
    <t>Return on Invested Capital (ROIC)</t>
  </si>
  <si>
    <t>Share Capital</t>
  </si>
  <si>
    <t>Retained earnings</t>
  </si>
  <si>
    <t>Acquisition of property, plant &amp; equipment</t>
  </si>
  <si>
    <t>Advances, deposits and prepayments</t>
  </si>
  <si>
    <t>Cash and bank balances</t>
  </si>
  <si>
    <t>Collections from turnover and other income</t>
  </si>
  <si>
    <t>Non operating income</t>
  </si>
  <si>
    <t>Trade &amp; other receivables</t>
  </si>
  <si>
    <t>Disposal of long term assets</t>
  </si>
  <si>
    <t>Short term loan</t>
  </si>
  <si>
    <t>Income tax paid</t>
  </si>
  <si>
    <t>Loan received</t>
  </si>
  <si>
    <t>Loan repaid</t>
  </si>
  <si>
    <t>Dividend paid</t>
  </si>
  <si>
    <t>Material in transit</t>
  </si>
  <si>
    <t>Advance income tax</t>
  </si>
  <si>
    <t>Deferred tax liability</t>
  </si>
  <si>
    <t>Bank overdraft and loans</t>
  </si>
  <si>
    <t>ICB debenture loan-overdue interest</t>
  </si>
  <si>
    <t>Trade creditors</t>
  </si>
  <si>
    <t>Liabilities for expenses and others</t>
  </si>
  <si>
    <t>WPPF</t>
  </si>
  <si>
    <t>Provision for taxation</t>
  </si>
  <si>
    <t>Dividend payable</t>
  </si>
  <si>
    <t xml:space="preserve">ZEAL BANGLA </t>
  </si>
  <si>
    <t>Property, plant and equipment</t>
  </si>
  <si>
    <t>Capital reserve</t>
  </si>
  <si>
    <t>Equity fund</t>
  </si>
  <si>
    <t>Long term loan</t>
  </si>
  <si>
    <t>Administrative expenses</t>
  </si>
  <si>
    <t>Selling &amp; distribution expenses</t>
  </si>
  <si>
    <t>Interest expenses</t>
  </si>
  <si>
    <t>Depreciation expenses</t>
  </si>
  <si>
    <t>Payment for cost and expenses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</si>
</sst>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2">
    <xf numFmtId="0" fontId="0" fillId="0" borderId="0" xfId="0"/>
    <xf numFmtId="0" fontId="2" fillId="0" borderId="0" xfId="0" applyFont="1"/>
    <xf numFmtId="0" fontId="0" fillId="0" borderId="0" xfId="0" applyFont="1"/>
    <xf numFmtId="43" fontId="0" fillId="0" borderId="0" xfId="1" applyNumberFormat="1" applyFont="1"/>
    <xf numFmtId="164" fontId="0" fillId="0" borderId="0" xfId="1" applyNumberFormat="1" applyFont="1"/>
    <xf numFmtId="164" fontId="2" fillId="0" borderId="0" xfId="1" applyNumberFormat="1" applyFont="1"/>
    <xf numFmtId="0" fontId="2" fillId="0" borderId="0" xfId="0" applyFont="1" applyAlignment="1">
      <alignment horizontal="right"/>
    </xf>
    <xf numFmtId="15" fontId="2" fillId="0" borderId="0" xfId="0" applyNumberFormat="1" applyFont="1" applyAlignment="1">
      <alignment horizontal="right"/>
    </xf>
    <xf numFmtId="0" fontId="3" fillId="0" borderId="0" xfId="0" applyFont="1"/>
    <xf numFmtId="0" fontId="0" fillId="0" borderId="0" xfId="0" applyFont="1" applyAlignment="1">
      <alignment horizontal="left" indent="1"/>
    </xf>
    <xf numFmtId="164" fontId="1" fillId="0" borderId="0" xfId="1" applyNumberFormat="1" applyFont="1"/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43" fontId="2" fillId="0" borderId="0" xfId="0" applyNumberFormat="1" applyFont="1"/>
    <xf numFmtId="0" fontId="3" fillId="0" borderId="0" xfId="0" applyFont="1" applyAlignment="1"/>
    <xf numFmtId="2" fontId="2" fillId="0" borderId="0" xfId="0" applyNumberFormat="1" applyFont="1"/>
    <xf numFmtId="164" fontId="1" fillId="0" borderId="1" xfId="1" applyNumberFormat="1" applyFont="1" applyBorder="1"/>
    <xf numFmtId="164" fontId="2" fillId="0" borderId="1" xfId="1" applyNumberFormat="1" applyFont="1" applyBorder="1"/>
    <xf numFmtId="164" fontId="2" fillId="0" borderId="2" xfId="1" applyNumberFormat="1" applyFont="1" applyBorder="1"/>
    <xf numFmtId="43" fontId="2" fillId="0" borderId="3" xfId="1" applyNumberFormat="1" applyFont="1" applyBorder="1"/>
    <xf numFmtId="43" fontId="2" fillId="0" borderId="3" xfId="0" applyNumberFormat="1" applyFont="1" applyBorder="1"/>
    <xf numFmtId="164" fontId="2" fillId="0" borderId="0" xfId="1" applyNumberFormat="1" applyFont="1" applyBorder="1"/>
    <xf numFmtId="2" fontId="2" fillId="0" borderId="3" xfId="0" applyNumberFormat="1" applyFont="1" applyBorder="1"/>
    <xf numFmtId="164" fontId="2" fillId="0" borderId="4" xfId="1" applyNumberFormat="1" applyFont="1" applyBorder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64" fontId="1" fillId="0" borderId="0" xfId="1" applyNumberFormat="1" applyFont="1" applyBorder="1"/>
    <xf numFmtId="0" fontId="0" fillId="0" borderId="0" xfId="0" applyFill="1"/>
    <xf numFmtId="164" fontId="2" fillId="0" borderId="0" xfId="0" applyNumberFormat="1" applyFont="1"/>
    <xf numFmtId="0" fontId="0" fillId="0" borderId="0" xfId="0" applyAlignment="1">
      <alignment horizontal="right"/>
    </xf>
    <xf numFmtId="15" fontId="0" fillId="0" borderId="0" xfId="0" applyNumberFormat="1" applyAlignment="1">
      <alignment horizontal="right"/>
    </xf>
    <xf numFmtId="10" fontId="0" fillId="0" borderId="0" xfId="2" applyNumberFormat="1" applyFont="1"/>
    <xf numFmtId="2" fontId="0" fillId="0" borderId="0" xfId="0" applyNumberFormat="1"/>
    <xf numFmtId="164" fontId="0" fillId="0" borderId="0" xfId="0" applyNumberFormat="1"/>
    <xf numFmtId="164" fontId="0" fillId="0" borderId="0" xfId="0" applyNumberFormat="1" applyFont="1"/>
    <xf numFmtId="164" fontId="2" fillId="0" borderId="1" xfId="0" applyNumberFormat="1" applyFont="1" applyBorder="1"/>
    <xf numFmtId="164" fontId="0" fillId="0" borderId="0" xfId="2" applyNumberFormat="1" applyFont="1"/>
    <xf numFmtId="164" fontId="1" fillId="0" borderId="0" xfId="2" applyNumberFormat="1" applyFont="1"/>
    <xf numFmtId="43" fontId="2" fillId="0" borderId="3" xfId="1" applyNumberFormat="1" applyFont="1" applyFill="1" applyBorder="1"/>
    <xf numFmtId="164" fontId="0" fillId="0" borderId="0" xfId="2" applyNumberFormat="1" applyFont="1" applyFill="1" applyAlignment="1">
      <alignment horizontal="center"/>
    </xf>
    <xf numFmtId="164" fontId="2" fillId="0" borderId="0" xfId="0" applyNumberFormat="1" applyFont="1" applyBorder="1"/>
    <xf numFmtId="43" fontId="5" fillId="0" borderId="3" xfId="1" applyNumberFormat="1" applyFont="1" applyFill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"/>
  <sheetViews>
    <sheetView workbookViewId="0">
      <pane xSplit="1" ySplit="6" topLeftCell="B37" activePane="bottomRight" state="frozen"/>
      <selection pane="topRight" activeCell="B1" sqref="B1"/>
      <selection pane="bottomLeft" activeCell="A5" sqref="A5"/>
      <selection pane="bottomRight" activeCell="G52" sqref="G52"/>
    </sheetView>
  </sheetViews>
  <sheetFormatPr defaultRowHeight="15" x14ac:dyDescent="0.25"/>
  <cols>
    <col min="1" max="1" width="49.28515625" customWidth="1"/>
    <col min="2" max="2" width="16.140625" customWidth="1"/>
    <col min="3" max="3" width="17.5703125" customWidth="1"/>
    <col min="4" max="4" width="16.28515625" customWidth="1"/>
    <col min="5" max="5" width="17.28515625" customWidth="1"/>
    <col min="6" max="6" width="18.140625" customWidth="1"/>
    <col min="7" max="7" width="17.28515625" customWidth="1"/>
    <col min="8" max="8" width="14.28515625" bestFit="1" customWidth="1"/>
  </cols>
  <sheetData>
    <row r="1" spans="1:8" ht="15.75" x14ac:dyDescent="0.25">
      <c r="A1" s="8" t="s">
        <v>86</v>
      </c>
    </row>
    <row r="2" spans="1:8" ht="15.75" x14ac:dyDescent="0.25">
      <c r="A2" s="8" t="s">
        <v>30</v>
      </c>
    </row>
    <row r="3" spans="1:8" ht="15.75" x14ac:dyDescent="0.25">
      <c r="A3" s="8" t="s">
        <v>31</v>
      </c>
    </row>
    <row r="4" spans="1:8" ht="15.75" x14ac:dyDescent="0.25">
      <c r="A4" s="8"/>
      <c r="C4" s="24" t="s">
        <v>43</v>
      </c>
      <c r="D4" s="24" t="s">
        <v>44</v>
      </c>
      <c r="E4" s="24" t="s">
        <v>45</v>
      </c>
      <c r="F4" s="24" t="s">
        <v>46</v>
      </c>
      <c r="G4" s="24" t="s">
        <v>47</v>
      </c>
    </row>
    <row r="5" spans="1:8" x14ac:dyDescent="0.25">
      <c r="B5" s="6"/>
      <c r="C5" s="6" t="s">
        <v>8</v>
      </c>
      <c r="D5" s="6" t="s">
        <v>7</v>
      </c>
      <c r="E5" s="6" t="s">
        <v>9</v>
      </c>
      <c r="F5" s="6" t="s">
        <v>8</v>
      </c>
      <c r="G5" s="6" t="s">
        <v>7</v>
      </c>
      <c r="H5" s="6"/>
    </row>
    <row r="6" spans="1:8" x14ac:dyDescent="0.25">
      <c r="B6" s="7"/>
      <c r="C6" s="7">
        <v>43100</v>
      </c>
      <c r="D6" s="7">
        <v>43190</v>
      </c>
      <c r="E6" s="7">
        <v>43373</v>
      </c>
      <c r="F6" s="7">
        <v>43465</v>
      </c>
      <c r="G6" s="7">
        <v>43555</v>
      </c>
      <c r="H6" s="7"/>
    </row>
    <row r="7" spans="1:8" x14ac:dyDescent="0.25">
      <c r="A7" s="11" t="s">
        <v>32</v>
      </c>
      <c r="B7" s="4"/>
      <c r="C7" s="4"/>
      <c r="D7" s="4"/>
      <c r="E7" s="4"/>
      <c r="F7" s="4"/>
      <c r="G7" s="4"/>
      <c r="H7" s="4"/>
    </row>
    <row r="8" spans="1:8" x14ac:dyDescent="0.25">
      <c r="A8" s="1" t="s">
        <v>0</v>
      </c>
      <c r="B8" s="4"/>
      <c r="D8" s="4"/>
      <c r="E8" s="4"/>
      <c r="F8" s="4"/>
      <c r="G8" s="4"/>
      <c r="H8" s="4"/>
    </row>
    <row r="9" spans="1:8" x14ac:dyDescent="0.25">
      <c r="A9" t="s">
        <v>87</v>
      </c>
      <c r="B9" s="4"/>
      <c r="C9" s="4"/>
      <c r="D9" s="33"/>
      <c r="E9" s="4"/>
      <c r="F9" s="4"/>
      <c r="G9" s="4"/>
      <c r="H9" s="4"/>
    </row>
    <row r="10" spans="1:8" x14ac:dyDescent="0.25">
      <c r="A10" s="1" t="s">
        <v>17</v>
      </c>
      <c r="B10" s="18"/>
      <c r="C10" s="18">
        <v>81105000</v>
      </c>
      <c r="D10" s="18">
        <v>79780000</v>
      </c>
      <c r="E10" s="18">
        <v>102340000</v>
      </c>
      <c r="F10" s="18">
        <v>100126000</v>
      </c>
      <c r="G10" s="18">
        <v>97912000</v>
      </c>
      <c r="H10" s="5"/>
    </row>
    <row r="11" spans="1:8" x14ac:dyDescent="0.25">
      <c r="A11" s="1"/>
      <c r="B11" s="5"/>
      <c r="C11" s="5"/>
      <c r="D11" s="5"/>
      <c r="E11" s="5"/>
      <c r="F11" s="5"/>
      <c r="G11" s="5"/>
      <c r="H11" s="5"/>
    </row>
    <row r="12" spans="1:8" x14ac:dyDescent="0.25">
      <c r="A12" s="1" t="s">
        <v>20</v>
      </c>
      <c r="B12" s="4"/>
      <c r="C12" s="4"/>
      <c r="D12" s="4"/>
      <c r="E12" s="4"/>
      <c r="F12" s="4"/>
      <c r="G12" s="4"/>
      <c r="H12" s="4"/>
    </row>
    <row r="13" spans="1:8" x14ac:dyDescent="0.25">
      <c r="A13" t="s">
        <v>1</v>
      </c>
      <c r="B13" s="4"/>
      <c r="C13" s="33"/>
      <c r="D13" s="33"/>
      <c r="E13" s="4"/>
      <c r="F13" s="4"/>
      <c r="G13" s="4"/>
      <c r="H13" s="4"/>
    </row>
    <row r="14" spans="1:8" x14ac:dyDescent="0.25">
      <c r="A14" s="2" t="s">
        <v>76</v>
      </c>
      <c r="B14" s="10"/>
      <c r="C14" s="34"/>
      <c r="D14" s="34"/>
      <c r="E14" s="10"/>
      <c r="F14" s="10"/>
      <c r="G14" s="10"/>
      <c r="H14" s="4"/>
    </row>
    <row r="15" spans="1:8" x14ac:dyDescent="0.25">
      <c r="A15" s="2" t="s">
        <v>69</v>
      </c>
      <c r="B15" s="4"/>
      <c r="C15" s="33"/>
      <c r="D15" s="33"/>
      <c r="E15" s="4"/>
      <c r="F15" s="4"/>
      <c r="G15" s="4"/>
      <c r="H15" s="4"/>
    </row>
    <row r="16" spans="1:8" x14ac:dyDescent="0.25">
      <c r="A16" s="2" t="s">
        <v>77</v>
      </c>
      <c r="B16" s="4"/>
      <c r="C16" s="33"/>
      <c r="D16" s="33"/>
      <c r="E16" s="4"/>
      <c r="F16" s="4"/>
      <c r="G16" s="4"/>
      <c r="H16" s="4"/>
    </row>
    <row r="17" spans="1:8" x14ac:dyDescent="0.25">
      <c r="A17" t="s">
        <v>65</v>
      </c>
      <c r="B17" s="4"/>
      <c r="C17" s="33"/>
      <c r="D17" s="33"/>
      <c r="E17" s="4"/>
      <c r="F17" s="4"/>
      <c r="G17" s="4"/>
      <c r="H17" s="4"/>
    </row>
    <row r="18" spans="1:8" x14ac:dyDescent="0.25">
      <c r="A18" t="s">
        <v>66</v>
      </c>
      <c r="B18" s="4"/>
      <c r="C18" s="33"/>
      <c r="D18" s="33"/>
      <c r="E18" s="4"/>
      <c r="F18" s="4"/>
      <c r="G18" s="4"/>
      <c r="H18" s="4"/>
    </row>
    <row r="19" spans="1:8" x14ac:dyDescent="0.25">
      <c r="A19" s="1" t="s">
        <v>18</v>
      </c>
      <c r="B19" s="17"/>
      <c r="C19" s="17">
        <v>355613000</v>
      </c>
      <c r="D19" s="17">
        <v>351851000</v>
      </c>
      <c r="E19" s="17">
        <v>416501000</v>
      </c>
      <c r="F19" s="17">
        <v>417837000</v>
      </c>
      <c r="G19" s="17">
        <v>417985000</v>
      </c>
      <c r="H19" s="5"/>
    </row>
    <row r="20" spans="1:8" ht="15.75" thickBot="1" x14ac:dyDescent="0.3">
      <c r="A20" s="1" t="s">
        <v>19</v>
      </c>
      <c r="B20" s="23"/>
      <c r="C20" s="23">
        <f>C10+C19</f>
        <v>436718000</v>
      </c>
      <c r="D20" s="23">
        <f t="shared" ref="D20" si="0">D10+D19</f>
        <v>431631000</v>
      </c>
      <c r="E20" s="23">
        <f t="shared" ref="E20" si="1">E10+E19</f>
        <v>518841000</v>
      </c>
      <c r="F20" s="23">
        <f t="shared" ref="F20" si="2">F10+F19</f>
        <v>517963000</v>
      </c>
      <c r="G20" s="23">
        <f t="shared" ref="G20" si="3">G10+G19</f>
        <v>515897000</v>
      </c>
      <c r="H20" s="5"/>
    </row>
    <row r="21" spans="1:8" x14ac:dyDescent="0.25">
      <c r="A21" s="1"/>
      <c r="B21" s="5"/>
      <c r="C21" s="5"/>
      <c r="D21" s="5"/>
      <c r="E21" s="5"/>
      <c r="F21" s="5"/>
      <c r="G21" s="5"/>
      <c r="H21" s="5"/>
    </row>
    <row r="22" spans="1:8" x14ac:dyDescent="0.25">
      <c r="A22" s="12" t="s">
        <v>33</v>
      </c>
      <c r="B22" s="4"/>
      <c r="C22" s="4"/>
      <c r="D22" s="4"/>
      <c r="E22" s="4"/>
      <c r="F22" s="4"/>
      <c r="G22" s="4"/>
      <c r="H22" s="4"/>
    </row>
    <row r="23" spans="1:8" x14ac:dyDescent="0.25">
      <c r="A23" s="1" t="s">
        <v>34</v>
      </c>
      <c r="B23" s="4"/>
      <c r="C23" s="4"/>
      <c r="D23" s="4"/>
      <c r="E23" s="4"/>
      <c r="F23" s="4"/>
      <c r="G23" s="4"/>
      <c r="H23" s="4"/>
    </row>
    <row r="24" spans="1:8" x14ac:dyDescent="0.25">
      <c r="A24" t="s">
        <v>62</v>
      </c>
      <c r="B24" s="4"/>
      <c r="C24" s="33">
        <v>60000000</v>
      </c>
      <c r="D24" s="33">
        <v>60000000</v>
      </c>
      <c r="E24" s="4">
        <v>60000000</v>
      </c>
      <c r="F24" s="4">
        <v>60000000</v>
      </c>
      <c r="G24" s="4">
        <v>60000000</v>
      </c>
      <c r="H24" s="4"/>
    </row>
    <row r="25" spans="1:8" x14ac:dyDescent="0.25">
      <c r="A25" s="2" t="s">
        <v>88</v>
      </c>
      <c r="B25" s="10"/>
      <c r="C25" s="34">
        <v>1815000</v>
      </c>
      <c r="D25" s="34">
        <v>1815000</v>
      </c>
      <c r="E25" s="10">
        <v>1815000</v>
      </c>
      <c r="F25" s="10">
        <v>1815000</v>
      </c>
      <c r="G25" s="10">
        <v>1815000</v>
      </c>
      <c r="H25" s="4"/>
    </row>
    <row r="26" spans="1:8" x14ac:dyDescent="0.25">
      <c r="A26" t="s">
        <v>89</v>
      </c>
      <c r="B26" s="4"/>
      <c r="C26" s="33">
        <v>90726000</v>
      </c>
      <c r="D26" s="33">
        <v>90726000</v>
      </c>
      <c r="E26" s="4">
        <v>90726000</v>
      </c>
      <c r="F26" s="4">
        <v>90726000</v>
      </c>
      <c r="G26" s="4">
        <v>90726000</v>
      </c>
      <c r="H26" s="4"/>
    </row>
    <row r="27" spans="1:8" x14ac:dyDescent="0.25">
      <c r="A27" s="2" t="s">
        <v>63</v>
      </c>
      <c r="B27" s="10"/>
      <c r="C27" s="34">
        <v>-2839048000</v>
      </c>
      <c r="D27" s="34">
        <v>-2878198000</v>
      </c>
      <c r="E27" s="10">
        <v>-3192651000</v>
      </c>
      <c r="F27" s="10">
        <v>-3304869000</v>
      </c>
      <c r="G27" s="10">
        <v>-3441199000</v>
      </c>
      <c r="H27" s="4"/>
    </row>
    <row r="28" spans="1:8" x14ac:dyDescent="0.25">
      <c r="A28" s="1" t="s">
        <v>35</v>
      </c>
      <c r="B28" s="4"/>
      <c r="C28" s="35">
        <f>SUM(C24:C27)</f>
        <v>-2686507000</v>
      </c>
      <c r="D28" s="35">
        <f t="shared" ref="D28:E28" si="4">SUM(D24:D27)</f>
        <v>-2725657000</v>
      </c>
      <c r="E28" s="35">
        <f t="shared" si="4"/>
        <v>-3040110000</v>
      </c>
      <c r="F28" s="35">
        <f t="shared" ref="F28" si="5">SUM(F24:F27)</f>
        <v>-3152328000</v>
      </c>
      <c r="G28" s="35">
        <f t="shared" ref="G28" si="6">SUM(G24:G27)</f>
        <v>-3288658000</v>
      </c>
      <c r="H28" s="4"/>
    </row>
    <row r="29" spans="1:8" x14ac:dyDescent="0.25">
      <c r="A29" s="1"/>
      <c r="B29" s="4"/>
      <c r="C29" s="40"/>
      <c r="D29" s="40"/>
      <c r="E29" s="40"/>
      <c r="F29" s="40"/>
      <c r="G29" s="40"/>
      <c r="H29" s="4"/>
    </row>
    <row r="30" spans="1:8" x14ac:dyDescent="0.25">
      <c r="A30" s="1" t="s">
        <v>21</v>
      </c>
      <c r="B30" s="4"/>
      <c r="C30" s="4"/>
      <c r="D30" s="4"/>
      <c r="E30" s="4"/>
      <c r="F30" s="4"/>
      <c r="G30" s="4"/>
      <c r="H30" s="4"/>
    </row>
    <row r="31" spans="1:8" x14ac:dyDescent="0.25">
      <c r="A31" s="2" t="s">
        <v>78</v>
      </c>
      <c r="B31" s="10"/>
      <c r="C31" s="34">
        <v>0</v>
      </c>
      <c r="D31" s="34">
        <v>0</v>
      </c>
      <c r="E31" s="10">
        <v>0</v>
      </c>
      <c r="F31" s="10">
        <v>0</v>
      </c>
      <c r="G31" s="10">
        <v>0</v>
      </c>
      <c r="H31" s="4"/>
    </row>
    <row r="32" spans="1:8" x14ac:dyDescent="0.25">
      <c r="A32" s="2" t="s">
        <v>90</v>
      </c>
      <c r="B32" s="4"/>
      <c r="C32" s="33">
        <v>1502689000</v>
      </c>
      <c r="D32" s="33">
        <v>1497689000</v>
      </c>
      <c r="E32" s="4">
        <v>1713008000</v>
      </c>
      <c r="F32" s="4">
        <v>1713080000</v>
      </c>
      <c r="G32" s="4">
        <v>1713008000</v>
      </c>
      <c r="H32" s="4"/>
    </row>
    <row r="33" spans="1:8" x14ac:dyDescent="0.25">
      <c r="A33" s="1" t="s">
        <v>22</v>
      </c>
      <c r="B33" s="18"/>
      <c r="C33" s="18">
        <f>SUM(C31:C32)</f>
        <v>1502689000</v>
      </c>
      <c r="D33" s="18">
        <f t="shared" ref="D33:G33" si="7">SUM(D31:D32)</f>
        <v>1497689000</v>
      </c>
      <c r="E33" s="18">
        <f>SUM(E31:E32)</f>
        <v>1713008000</v>
      </c>
      <c r="F33" s="18">
        <f t="shared" si="7"/>
        <v>1713080000</v>
      </c>
      <c r="G33" s="18">
        <f t="shared" si="7"/>
        <v>1713008000</v>
      </c>
      <c r="H33" s="5"/>
    </row>
    <row r="34" spans="1:8" x14ac:dyDescent="0.25">
      <c r="A34" s="1"/>
      <c r="B34" s="5"/>
      <c r="C34" s="5"/>
      <c r="D34" s="5"/>
      <c r="E34" s="5"/>
      <c r="F34" s="5"/>
      <c r="G34" s="5"/>
      <c r="H34" s="5"/>
    </row>
    <row r="35" spans="1:8" x14ac:dyDescent="0.25">
      <c r="A35" s="1" t="s">
        <v>23</v>
      </c>
      <c r="B35" s="4"/>
      <c r="C35" s="4"/>
      <c r="D35" s="4"/>
      <c r="E35" s="4"/>
      <c r="F35" s="4"/>
      <c r="G35" s="4"/>
      <c r="H35" s="4"/>
    </row>
    <row r="36" spans="1:8" x14ac:dyDescent="0.25">
      <c r="A36" t="s">
        <v>79</v>
      </c>
      <c r="B36" s="4"/>
      <c r="C36" s="34"/>
      <c r="D36" s="33"/>
      <c r="E36" s="4"/>
      <c r="F36" s="4"/>
      <c r="G36" s="4"/>
      <c r="H36" s="4"/>
    </row>
    <row r="37" spans="1:8" x14ac:dyDescent="0.25">
      <c r="A37" s="2" t="s">
        <v>80</v>
      </c>
      <c r="B37" s="10"/>
      <c r="C37" s="34"/>
      <c r="D37" s="34"/>
      <c r="E37" s="10"/>
      <c r="F37" s="10"/>
      <c r="G37" s="10"/>
      <c r="H37" s="4"/>
    </row>
    <row r="38" spans="1:8" x14ac:dyDescent="0.25">
      <c r="A38" s="2" t="s">
        <v>71</v>
      </c>
      <c r="B38" s="10"/>
      <c r="C38" s="34"/>
      <c r="D38" s="34"/>
      <c r="E38" s="10"/>
      <c r="F38" s="10"/>
      <c r="G38" s="10"/>
      <c r="H38" s="4"/>
    </row>
    <row r="39" spans="1:8" x14ac:dyDescent="0.25">
      <c r="A39" s="2" t="s">
        <v>81</v>
      </c>
      <c r="B39" s="10"/>
      <c r="C39" s="34"/>
      <c r="D39" s="34"/>
      <c r="E39" s="10"/>
      <c r="F39" s="10"/>
      <c r="G39" s="10"/>
      <c r="H39" s="4"/>
    </row>
    <row r="40" spans="1:8" x14ac:dyDescent="0.25">
      <c r="A40" s="2" t="s">
        <v>82</v>
      </c>
      <c r="B40" s="10"/>
      <c r="C40" s="34"/>
      <c r="D40" s="34"/>
      <c r="E40" s="10"/>
      <c r="F40" s="10"/>
      <c r="G40" s="10"/>
      <c r="H40" s="4"/>
    </row>
    <row r="41" spans="1:8" x14ac:dyDescent="0.25">
      <c r="A41" s="2" t="s">
        <v>83</v>
      </c>
      <c r="B41" s="10"/>
      <c r="C41" s="34"/>
      <c r="D41" s="34"/>
      <c r="E41" s="10"/>
      <c r="F41" s="10"/>
      <c r="G41" s="10"/>
      <c r="H41" s="4"/>
    </row>
    <row r="42" spans="1:8" x14ac:dyDescent="0.25">
      <c r="A42" s="2" t="s">
        <v>84</v>
      </c>
      <c r="B42" s="10"/>
      <c r="C42" s="34"/>
      <c r="D42" s="34"/>
      <c r="E42" s="10"/>
      <c r="F42" s="10"/>
      <c r="G42" s="10"/>
      <c r="H42" s="4"/>
    </row>
    <row r="43" spans="1:8" x14ac:dyDescent="0.25">
      <c r="A43" s="2" t="s">
        <v>85</v>
      </c>
      <c r="B43" s="10"/>
      <c r="C43" s="34"/>
      <c r="D43" s="34"/>
      <c r="E43" s="10"/>
      <c r="F43" s="10"/>
      <c r="G43" s="10"/>
      <c r="H43" s="4"/>
    </row>
    <row r="44" spans="1:8" x14ac:dyDescent="0.25">
      <c r="A44" s="1" t="s">
        <v>24</v>
      </c>
      <c r="B44" s="17"/>
      <c r="C44" s="17">
        <v>1620536000</v>
      </c>
      <c r="D44" s="17">
        <v>1659599000</v>
      </c>
      <c r="E44" s="17">
        <v>1845943000</v>
      </c>
      <c r="F44" s="17">
        <v>1957211000</v>
      </c>
      <c r="G44" s="17">
        <v>2091547000</v>
      </c>
      <c r="H44" s="5"/>
    </row>
    <row r="45" spans="1:8" x14ac:dyDescent="0.25">
      <c r="A45" s="1" t="s">
        <v>36</v>
      </c>
      <c r="B45" s="18"/>
      <c r="C45" s="18">
        <f>C33+C44</f>
        <v>3123225000</v>
      </c>
      <c r="D45" s="18">
        <f>D33+D44</f>
        <v>3157288000</v>
      </c>
      <c r="E45" s="18">
        <f t="shared" ref="E45:G45" si="8">E33+E44</f>
        <v>3558951000</v>
      </c>
      <c r="F45" s="18">
        <f t="shared" si="8"/>
        <v>3670291000</v>
      </c>
      <c r="G45" s="18">
        <f t="shared" si="8"/>
        <v>3804555000</v>
      </c>
      <c r="H45" s="5"/>
    </row>
    <row r="46" spans="1:8" ht="15.75" thickBot="1" x14ac:dyDescent="0.3">
      <c r="A46" s="1" t="s">
        <v>37</v>
      </c>
      <c r="B46" s="23"/>
      <c r="C46" s="23">
        <f>C28+C45</f>
        <v>436718000</v>
      </c>
      <c r="D46" s="23">
        <f>D28+D45</f>
        <v>431631000</v>
      </c>
      <c r="E46" s="23">
        <f t="shared" ref="E46:G46" si="9">E28+E45</f>
        <v>518841000</v>
      </c>
      <c r="F46" s="23">
        <f t="shared" si="9"/>
        <v>517963000</v>
      </c>
      <c r="G46" s="23">
        <f t="shared" si="9"/>
        <v>515897000</v>
      </c>
      <c r="H46" s="5"/>
    </row>
    <row r="47" spans="1:8" x14ac:dyDescent="0.25">
      <c r="B47" s="4"/>
      <c r="C47" s="4"/>
      <c r="D47" s="4"/>
      <c r="E47" s="4"/>
      <c r="F47" s="4"/>
      <c r="G47" s="4"/>
      <c r="H47" s="4"/>
    </row>
    <row r="48" spans="1:8" x14ac:dyDescent="0.25">
      <c r="A48" t="s">
        <v>6</v>
      </c>
      <c r="C48" t="str">
        <f>IF(C20=C46,"Balanced","Not Balanced")</f>
        <v>Balanced</v>
      </c>
      <c r="D48" t="str">
        <f>IF(D20=D46,"Balanced","Not Balanced")</f>
        <v>Balanced</v>
      </c>
      <c r="E48" t="str">
        <f>IF(E20=E46,"Balanced","Not Balanced")</f>
        <v>Balanced</v>
      </c>
      <c r="F48" s="27" t="str">
        <f>IF(F20=F46,"Balanced","Not Balanced")</f>
        <v>Balanced</v>
      </c>
      <c r="G48" s="27" t="str">
        <f>IF(G20=G46,"Balanced","Not Balanced")</f>
        <v>Balanced</v>
      </c>
    </row>
    <row r="50" spans="1:8" s="1" customFormat="1" x14ac:dyDescent="0.25">
      <c r="A50" s="1" t="s">
        <v>38</v>
      </c>
      <c r="B50" s="20"/>
      <c r="C50" s="20">
        <f>C28/(C24/10)</f>
        <v>-447.75116666666668</v>
      </c>
      <c r="D50" s="20">
        <f>D28/(D24/10)</f>
        <v>-454.27616666666665</v>
      </c>
      <c r="E50" s="20">
        <f>E28/(E24/10)</f>
        <v>-506.685</v>
      </c>
      <c r="F50" s="20">
        <f>F28/(F24/10)</f>
        <v>-525.38800000000003</v>
      </c>
      <c r="G50" s="20">
        <f>G28/(G24/10)</f>
        <v>-548.10966666666661</v>
      </c>
      <c r="H50" s="1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workbookViewId="0">
      <pane xSplit="1" ySplit="6" topLeftCell="B15" activePane="bottomRight" state="frozen"/>
      <selection pane="topRight" activeCell="B1" sqref="B1"/>
      <selection pane="bottomLeft" activeCell="A4" sqref="A4"/>
      <selection pane="bottomRight" activeCell="G30" sqref="G30"/>
    </sheetView>
  </sheetViews>
  <sheetFormatPr defaultRowHeight="15" x14ac:dyDescent="0.25"/>
  <cols>
    <col min="1" max="1" width="46.42578125" customWidth="1"/>
    <col min="2" max="2" width="15" bestFit="1" customWidth="1"/>
    <col min="3" max="3" width="15.42578125" customWidth="1"/>
    <col min="4" max="4" width="15" bestFit="1" customWidth="1"/>
    <col min="5" max="5" width="15.140625" customWidth="1"/>
    <col min="6" max="6" width="14.28515625" bestFit="1" customWidth="1"/>
    <col min="7" max="7" width="18.28515625" customWidth="1"/>
  </cols>
  <sheetData>
    <row r="1" spans="1:7" ht="15.75" x14ac:dyDescent="0.25">
      <c r="A1" s="8" t="s">
        <v>86</v>
      </c>
    </row>
    <row r="2" spans="1:7" ht="17.25" customHeight="1" x14ac:dyDescent="0.25">
      <c r="A2" s="14" t="s">
        <v>39</v>
      </c>
    </row>
    <row r="3" spans="1:7" ht="17.25" customHeight="1" x14ac:dyDescent="0.25">
      <c r="A3" s="8" t="s">
        <v>31</v>
      </c>
    </row>
    <row r="4" spans="1:7" ht="17.25" customHeight="1" x14ac:dyDescent="0.25">
      <c r="A4" s="8"/>
      <c r="C4" s="24" t="s">
        <v>43</v>
      </c>
      <c r="D4" s="24" t="s">
        <v>44</v>
      </c>
      <c r="E4" s="24" t="s">
        <v>45</v>
      </c>
      <c r="F4" s="24" t="s">
        <v>46</v>
      </c>
      <c r="G4" s="24" t="s">
        <v>47</v>
      </c>
    </row>
    <row r="5" spans="1:7" x14ac:dyDescent="0.25">
      <c r="B5" s="6"/>
      <c r="C5" s="6" t="s">
        <v>8</v>
      </c>
      <c r="D5" s="6" t="s">
        <v>7</v>
      </c>
      <c r="E5" s="6" t="s">
        <v>9</v>
      </c>
      <c r="F5" s="6" t="s">
        <v>8</v>
      </c>
      <c r="G5" s="6" t="s">
        <v>7</v>
      </c>
    </row>
    <row r="6" spans="1:7" x14ac:dyDescent="0.25">
      <c r="B6" s="7"/>
      <c r="C6" s="7">
        <v>43100</v>
      </c>
      <c r="D6" s="7">
        <v>43190</v>
      </c>
      <c r="E6" s="7">
        <v>43373</v>
      </c>
      <c r="F6" s="7">
        <v>43465</v>
      </c>
      <c r="G6" s="7">
        <v>43555</v>
      </c>
    </row>
    <row r="7" spans="1:7" x14ac:dyDescent="0.25">
      <c r="B7" s="7"/>
      <c r="C7" s="7"/>
      <c r="D7" s="7"/>
      <c r="E7" s="7"/>
      <c r="F7" s="7"/>
      <c r="G7" s="7"/>
    </row>
    <row r="8" spans="1:7" x14ac:dyDescent="0.25">
      <c r="A8" s="1" t="s">
        <v>10</v>
      </c>
      <c r="B8" s="4"/>
      <c r="C8" s="39">
        <v>93151000</v>
      </c>
      <c r="D8" s="39">
        <v>134580000</v>
      </c>
      <c r="E8" s="37">
        <v>49150000</v>
      </c>
      <c r="F8" s="37">
        <v>92564000</v>
      </c>
      <c r="G8" s="37">
        <v>188597000</v>
      </c>
    </row>
    <row r="9" spans="1:7" x14ac:dyDescent="0.25">
      <c r="A9" s="1" t="s">
        <v>11</v>
      </c>
      <c r="B9" s="4"/>
      <c r="C9" s="36">
        <v>185677000</v>
      </c>
      <c r="D9" s="36">
        <v>213332000</v>
      </c>
      <c r="E9" s="36">
        <v>108408000</v>
      </c>
      <c r="F9" s="36">
        <v>220681000</v>
      </c>
      <c r="G9" s="36">
        <v>403343000</v>
      </c>
    </row>
    <row r="10" spans="1:7" s="2" customFormat="1" x14ac:dyDescent="0.25">
      <c r="A10" s="1" t="s">
        <v>48</v>
      </c>
      <c r="B10" s="16"/>
      <c r="C10" s="17">
        <f>C8-C9</f>
        <v>-92526000</v>
      </c>
      <c r="D10" s="17">
        <f t="shared" ref="D10" si="0">D8-D9</f>
        <v>-78752000</v>
      </c>
      <c r="E10" s="17">
        <f t="shared" ref="E10" si="1">E8-E9</f>
        <v>-59258000</v>
      </c>
      <c r="F10" s="17">
        <f t="shared" ref="F10" si="2">F8-F9</f>
        <v>-128117000</v>
      </c>
      <c r="G10" s="17">
        <f t="shared" ref="G10" si="3">G8-G9</f>
        <v>-214746000</v>
      </c>
    </row>
    <row r="11" spans="1:7" s="2" customFormat="1" x14ac:dyDescent="0.25">
      <c r="A11" s="1"/>
      <c r="B11" s="26"/>
      <c r="C11" s="21"/>
      <c r="D11" s="21"/>
      <c r="E11" s="21"/>
      <c r="F11" s="21"/>
      <c r="G11" s="21"/>
    </row>
    <row r="12" spans="1:7" s="2" customFormat="1" x14ac:dyDescent="0.25">
      <c r="A12" s="1" t="s">
        <v>49</v>
      </c>
      <c r="B12" s="21"/>
      <c r="C12" s="28">
        <f>SUM(C13:C16)</f>
        <v>85430000</v>
      </c>
      <c r="D12" s="28">
        <f>SUM(D13:D16)</f>
        <v>138177000</v>
      </c>
      <c r="E12" s="28">
        <f>SUM(E13:E16)</f>
        <v>46036000</v>
      </c>
      <c r="F12" s="28">
        <f>SUM(F13:F16)</f>
        <v>89395000</v>
      </c>
      <c r="G12" s="28">
        <f>SUM(G13:G16)</f>
        <v>139096000</v>
      </c>
    </row>
    <row r="13" spans="1:7" s="2" customFormat="1" x14ac:dyDescent="0.25">
      <c r="A13" s="2" t="s">
        <v>91</v>
      </c>
      <c r="B13" s="26"/>
      <c r="C13" s="34">
        <v>8414000</v>
      </c>
      <c r="D13" s="34">
        <v>12086000</v>
      </c>
      <c r="E13" s="26">
        <v>4082000</v>
      </c>
      <c r="F13" s="26">
        <v>8096000</v>
      </c>
      <c r="G13" s="26">
        <v>11739000</v>
      </c>
    </row>
    <row r="14" spans="1:7" s="2" customFormat="1" x14ac:dyDescent="0.25">
      <c r="A14" s="2" t="s">
        <v>92</v>
      </c>
      <c r="B14" s="26"/>
      <c r="C14" s="34">
        <v>360000</v>
      </c>
      <c r="D14" s="34">
        <v>680000</v>
      </c>
      <c r="E14" s="26">
        <v>115000</v>
      </c>
      <c r="F14" s="26">
        <v>330000</v>
      </c>
      <c r="G14" s="26">
        <v>685000</v>
      </c>
    </row>
    <row r="15" spans="1:7" s="2" customFormat="1" x14ac:dyDescent="0.25">
      <c r="A15" s="2" t="s">
        <v>93</v>
      </c>
      <c r="B15" s="26"/>
      <c r="C15" s="34">
        <v>74006000</v>
      </c>
      <c r="D15" s="34">
        <v>121436000</v>
      </c>
      <c r="E15" s="26">
        <v>39625000</v>
      </c>
      <c r="F15" s="26">
        <v>76541000</v>
      </c>
      <c r="G15" s="26">
        <v>120030000</v>
      </c>
    </row>
    <row r="16" spans="1:7" s="2" customFormat="1" x14ac:dyDescent="0.25">
      <c r="A16" s="2" t="s">
        <v>94</v>
      </c>
      <c r="B16" s="26"/>
      <c r="C16" s="34">
        <v>2650000</v>
      </c>
      <c r="D16" s="34">
        <v>3975000</v>
      </c>
      <c r="E16" s="26">
        <v>2214000</v>
      </c>
      <c r="F16" s="26">
        <v>4428000</v>
      </c>
      <c r="G16" s="26">
        <v>6642000</v>
      </c>
    </row>
    <row r="17" spans="1:8" s="2" customFormat="1" x14ac:dyDescent="0.25">
      <c r="B17" s="26"/>
      <c r="C17" s="34"/>
      <c r="D17" s="34"/>
      <c r="E17" s="26"/>
      <c r="F17" s="26"/>
      <c r="G17" s="26"/>
    </row>
    <row r="18" spans="1:8" s="2" customFormat="1" x14ac:dyDescent="0.25">
      <c r="A18" s="1" t="s">
        <v>50</v>
      </c>
      <c r="B18" s="16"/>
      <c r="C18" s="17">
        <f>C10-C12</f>
        <v>-177956000</v>
      </c>
      <c r="D18" s="17">
        <f>D10-D12</f>
        <v>-216929000</v>
      </c>
      <c r="E18" s="17">
        <f>E10-E12</f>
        <v>-105294000</v>
      </c>
      <c r="F18" s="17">
        <f>F10-F12</f>
        <v>-217512000</v>
      </c>
      <c r="G18" s="17">
        <f>G10-G12</f>
        <v>-353842000</v>
      </c>
    </row>
    <row r="19" spans="1:8" s="2" customFormat="1" x14ac:dyDescent="0.25">
      <c r="A19" s="2" t="s">
        <v>68</v>
      </c>
      <c r="B19" s="26"/>
      <c r="C19" s="26">
        <v>0</v>
      </c>
      <c r="D19" s="26">
        <v>0</v>
      </c>
      <c r="E19" s="26">
        <v>0</v>
      </c>
      <c r="F19" s="26">
        <v>0</v>
      </c>
      <c r="G19" s="26">
        <v>0</v>
      </c>
    </row>
    <row r="20" spans="1:8" x14ac:dyDescent="0.25">
      <c r="A20" s="1" t="s">
        <v>12</v>
      </c>
      <c r="B20" s="17"/>
      <c r="C20" s="17">
        <f>SUM(C18:C19)</f>
        <v>-177956000</v>
      </c>
      <c r="D20" s="17">
        <f t="shared" ref="D20:G20" si="4">SUM(D18:D19)</f>
        <v>-216929000</v>
      </c>
      <c r="E20" s="17">
        <f t="shared" si="4"/>
        <v>-105294000</v>
      </c>
      <c r="F20" s="17">
        <f t="shared" si="4"/>
        <v>-217512000</v>
      </c>
      <c r="G20" s="17">
        <f t="shared" si="4"/>
        <v>-353842000</v>
      </c>
      <c r="H20" s="5"/>
    </row>
    <row r="21" spans="1:8" x14ac:dyDescent="0.25">
      <c r="A21" s="9" t="s">
        <v>13</v>
      </c>
      <c r="B21" s="4"/>
      <c r="C21" s="33">
        <v>0</v>
      </c>
      <c r="D21" s="33">
        <v>0</v>
      </c>
      <c r="E21" s="4">
        <v>0</v>
      </c>
      <c r="F21" s="4">
        <v>0</v>
      </c>
      <c r="G21" s="4">
        <v>0</v>
      </c>
    </row>
    <row r="22" spans="1:8" x14ac:dyDescent="0.25">
      <c r="A22" s="1" t="s">
        <v>14</v>
      </c>
      <c r="B22" s="17"/>
      <c r="C22" s="17">
        <f>C20-C21</f>
        <v>-177956000</v>
      </c>
      <c r="D22" s="17">
        <f>D20-D21</f>
        <v>-216929000</v>
      </c>
      <c r="E22" s="17">
        <f>E20-E21</f>
        <v>-105294000</v>
      </c>
      <c r="F22" s="17">
        <f>F20-F21</f>
        <v>-217512000</v>
      </c>
      <c r="G22" s="17">
        <f>G20-G21</f>
        <v>-353842000</v>
      </c>
    </row>
    <row r="23" spans="1:8" x14ac:dyDescent="0.25">
      <c r="A23" s="2"/>
      <c r="B23" s="26"/>
      <c r="C23" s="26"/>
      <c r="D23" s="26"/>
      <c r="E23" s="26"/>
      <c r="F23" s="26"/>
      <c r="G23" s="26"/>
    </row>
    <row r="24" spans="1:8" x14ac:dyDescent="0.25">
      <c r="A24" s="1" t="s">
        <v>15</v>
      </c>
      <c r="B24" s="5"/>
      <c r="C24" s="5">
        <f>SUM(C25:C26)</f>
        <v>383000</v>
      </c>
      <c r="D24" s="5">
        <f>SUM(D25:D26)</f>
        <v>560000</v>
      </c>
      <c r="E24" s="5">
        <f>SUM(E25:E26)</f>
        <v>83000</v>
      </c>
      <c r="F24" s="5">
        <f>SUM(F25:F26)</f>
        <v>83000</v>
      </c>
      <c r="G24" s="5">
        <f>SUM(G25:G26)</f>
        <v>83000</v>
      </c>
    </row>
    <row r="25" spans="1:8" x14ac:dyDescent="0.25">
      <c r="A25" s="9" t="s">
        <v>2</v>
      </c>
      <c r="B25" s="4"/>
      <c r="C25" s="33">
        <v>383000</v>
      </c>
      <c r="D25" s="33">
        <v>560000</v>
      </c>
      <c r="E25" s="4">
        <v>83000</v>
      </c>
      <c r="F25" s="4">
        <v>83000</v>
      </c>
      <c r="G25" s="4">
        <v>83000</v>
      </c>
    </row>
    <row r="26" spans="1:8" x14ac:dyDescent="0.25">
      <c r="A26" s="9" t="s">
        <v>3</v>
      </c>
      <c r="B26" s="4"/>
      <c r="C26" s="33">
        <v>0</v>
      </c>
      <c r="D26" s="33">
        <v>0</v>
      </c>
      <c r="E26" s="4">
        <v>0</v>
      </c>
      <c r="F26" s="4">
        <v>0</v>
      </c>
      <c r="G26" s="4">
        <v>0</v>
      </c>
    </row>
    <row r="27" spans="1:8" x14ac:dyDescent="0.25">
      <c r="A27" s="1" t="s">
        <v>41</v>
      </c>
      <c r="B27" s="18"/>
      <c r="C27" s="18">
        <f>C22-C24</f>
        <v>-178339000</v>
      </c>
      <c r="D27" s="18">
        <f>D22-D24+D23</f>
        <v>-217489000</v>
      </c>
      <c r="E27" s="18">
        <f>E22-E24+E23</f>
        <v>-105377000</v>
      </c>
      <c r="F27" s="18">
        <f>F22-F24+F23</f>
        <v>-217595000</v>
      </c>
      <c r="G27" s="18">
        <f>G22-G24+G23</f>
        <v>-353925000</v>
      </c>
      <c r="H27" s="5"/>
    </row>
    <row r="28" spans="1:8" x14ac:dyDescent="0.25">
      <c r="B28" s="4"/>
      <c r="C28" s="4"/>
      <c r="D28" s="4"/>
      <c r="E28" s="4"/>
      <c r="F28" s="4"/>
      <c r="G28" s="4"/>
    </row>
    <row r="29" spans="1:8" x14ac:dyDescent="0.25">
      <c r="B29" s="4"/>
      <c r="C29" s="4"/>
      <c r="D29" s="4"/>
      <c r="E29" s="4"/>
      <c r="F29" s="3"/>
      <c r="G29" s="4"/>
    </row>
    <row r="30" spans="1:8" s="1" customFormat="1" x14ac:dyDescent="0.25">
      <c r="A30" s="1" t="s">
        <v>40</v>
      </c>
      <c r="B30" s="19"/>
      <c r="C30" s="38">
        <f>C27/('1'!C24/10)</f>
        <v>-29.723166666666668</v>
      </c>
      <c r="D30" s="41">
        <f>D27/('1'!D24/10)</f>
        <v>-36.24816666666667</v>
      </c>
      <c r="E30" s="38">
        <f>E27/('1'!E24/10)</f>
        <v>-17.562833333333334</v>
      </c>
      <c r="F30" s="38">
        <f>F27/('1'!F24/10)</f>
        <v>-36.265833333333333</v>
      </c>
      <c r="G30" s="38">
        <f>G27/('1'!G24/10)</f>
        <v>-58.987499999999997</v>
      </c>
    </row>
    <row r="31" spans="1:8" x14ac:dyDescent="0.25">
      <c r="C31" s="27"/>
      <c r="D31" s="27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tabSelected="1" workbookViewId="0">
      <pane xSplit="1" ySplit="6" topLeftCell="B16" activePane="bottomRight" state="frozen"/>
      <selection pane="topRight" activeCell="B1" sqref="B1"/>
      <selection pane="bottomLeft" activeCell="A4" sqref="A4"/>
      <selection pane="bottomRight" activeCell="C31" sqref="C31"/>
    </sheetView>
  </sheetViews>
  <sheetFormatPr defaultRowHeight="15" x14ac:dyDescent="0.25"/>
  <cols>
    <col min="1" max="1" width="52.7109375" customWidth="1"/>
    <col min="2" max="2" width="12.85546875" customWidth="1"/>
    <col min="3" max="3" width="18" customWidth="1"/>
    <col min="4" max="5" width="17.7109375" customWidth="1"/>
    <col min="6" max="6" width="17.140625" customWidth="1"/>
    <col min="7" max="7" width="18" customWidth="1"/>
  </cols>
  <sheetData>
    <row r="1" spans="1:8" ht="15.75" x14ac:dyDescent="0.25">
      <c r="A1" s="8" t="s">
        <v>86</v>
      </c>
    </row>
    <row r="2" spans="1:8" ht="15.75" x14ac:dyDescent="0.25">
      <c r="A2" s="8" t="s">
        <v>4</v>
      </c>
    </row>
    <row r="3" spans="1:8" ht="15.75" x14ac:dyDescent="0.25">
      <c r="A3" s="8" t="s">
        <v>31</v>
      </c>
    </row>
    <row r="4" spans="1:8" ht="15.75" x14ac:dyDescent="0.25">
      <c r="A4" s="8"/>
      <c r="C4" s="25" t="s">
        <v>43</v>
      </c>
      <c r="D4" s="25" t="s">
        <v>44</v>
      </c>
      <c r="E4" s="25" t="s">
        <v>45</v>
      </c>
      <c r="F4" s="25" t="s">
        <v>46</v>
      </c>
      <c r="G4" s="25" t="s">
        <v>47</v>
      </c>
    </row>
    <row r="5" spans="1:8" x14ac:dyDescent="0.25">
      <c r="B5" s="6"/>
      <c r="C5" s="6" t="s">
        <v>8</v>
      </c>
      <c r="D5" s="6" t="s">
        <v>7</v>
      </c>
      <c r="E5" s="6" t="s">
        <v>9</v>
      </c>
      <c r="F5" s="6" t="s">
        <v>8</v>
      </c>
      <c r="G5" s="6" t="s">
        <v>7</v>
      </c>
    </row>
    <row r="6" spans="1:8" x14ac:dyDescent="0.25">
      <c r="B6" s="7"/>
      <c r="C6" s="7">
        <v>43100</v>
      </c>
      <c r="D6" s="7">
        <v>43190</v>
      </c>
      <c r="E6" s="7">
        <v>43373</v>
      </c>
      <c r="F6" s="7">
        <v>43465</v>
      </c>
      <c r="G6" s="7">
        <v>43555</v>
      </c>
    </row>
    <row r="7" spans="1:8" x14ac:dyDescent="0.25">
      <c r="A7" s="1" t="s">
        <v>25</v>
      </c>
      <c r="B7" s="4"/>
      <c r="C7" s="4"/>
      <c r="D7" s="4"/>
      <c r="E7" s="4"/>
      <c r="F7" s="4"/>
      <c r="G7" s="4"/>
    </row>
    <row r="8" spans="1:8" x14ac:dyDescent="0.25">
      <c r="A8" t="s">
        <v>67</v>
      </c>
      <c r="B8" s="4"/>
      <c r="C8" s="33">
        <v>93151000</v>
      </c>
      <c r="D8" s="33">
        <v>134580000</v>
      </c>
      <c r="E8" s="4">
        <v>49150000</v>
      </c>
      <c r="F8" s="4">
        <v>92564000</v>
      </c>
      <c r="G8" s="4">
        <v>188597000</v>
      </c>
    </row>
    <row r="9" spans="1:8" x14ac:dyDescent="0.25">
      <c r="A9" t="s">
        <v>95</v>
      </c>
      <c r="B9" s="4"/>
      <c r="C9" s="33">
        <v>-268457000</v>
      </c>
      <c r="D9" s="33">
        <v>-347534000</v>
      </c>
      <c r="E9" s="4">
        <v>-152230000</v>
      </c>
      <c r="F9" s="4">
        <v>-305648000</v>
      </c>
      <c r="G9" s="4">
        <v>-535797000</v>
      </c>
    </row>
    <row r="10" spans="1:8" x14ac:dyDescent="0.25">
      <c r="A10" t="s">
        <v>72</v>
      </c>
      <c r="B10" s="4"/>
      <c r="C10" s="33">
        <v>0</v>
      </c>
      <c r="D10" s="33">
        <v>0</v>
      </c>
      <c r="E10" s="4">
        <v>0</v>
      </c>
      <c r="F10" s="4">
        <v>0</v>
      </c>
      <c r="G10" s="4">
        <v>0</v>
      </c>
    </row>
    <row r="11" spans="1:8" s="1" customFormat="1" x14ac:dyDescent="0.25">
      <c r="A11" s="1" t="s">
        <v>16</v>
      </c>
      <c r="B11" s="5"/>
      <c r="C11" s="17">
        <f>SUM(C8:C10)</f>
        <v>-175306000</v>
      </c>
      <c r="D11" s="17">
        <f>SUM(D8:D10)</f>
        <v>-212954000</v>
      </c>
      <c r="E11" s="17">
        <f>SUM(E8:E10)</f>
        <v>-103080000</v>
      </c>
      <c r="F11" s="17">
        <f>SUM(F8:F10)</f>
        <v>-213084000</v>
      </c>
      <c r="G11" s="17">
        <f>SUM(G8:G10)</f>
        <v>-347200000</v>
      </c>
    </row>
    <row r="12" spans="1:8" s="1" customFormat="1" x14ac:dyDescent="0.25">
      <c r="B12" s="5"/>
      <c r="C12" s="5"/>
      <c r="D12" s="5"/>
      <c r="E12" s="5"/>
      <c r="F12" s="5"/>
      <c r="G12" s="5"/>
    </row>
    <row r="13" spans="1:8" s="1" customFormat="1" x14ac:dyDescent="0.25">
      <c r="A13" s="1" t="s">
        <v>51</v>
      </c>
      <c r="B13" s="5"/>
      <c r="C13" s="5"/>
      <c r="D13" s="5"/>
      <c r="E13" s="5"/>
      <c r="F13" s="5"/>
      <c r="G13" s="5"/>
    </row>
    <row r="14" spans="1:8" s="1" customFormat="1" x14ac:dyDescent="0.25">
      <c r="A14" s="2" t="s">
        <v>64</v>
      </c>
      <c r="B14" s="5"/>
      <c r="C14" s="34">
        <v>0</v>
      </c>
      <c r="D14" s="34">
        <v>0</v>
      </c>
      <c r="E14" s="10">
        <v>0</v>
      </c>
      <c r="F14" s="10">
        <v>0</v>
      </c>
      <c r="G14" s="10">
        <v>0</v>
      </c>
    </row>
    <row r="15" spans="1:8" s="1" customFormat="1" x14ac:dyDescent="0.25">
      <c r="A15" s="2" t="s">
        <v>70</v>
      </c>
      <c r="B15" s="10"/>
      <c r="C15" s="34">
        <v>0</v>
      </c>
      <c r="D15" s="34">
        <v>0</v>
      </c>
      <c r="E15" s="10">
        <v>0</v>
      </c>
      <c r="F15" s="10">
        <v>0</v>
      </c>
      <c r="G15" s="10">
        <v>0</v>
      </c>
    </row>
    <row r="16" spans="1:8" x14ac:dyDescent="0.25">
      <c r="A16" s="1" t="s">
        <v>52</v>
      </c>
      <c r="B16" s="5"/>
      <c r="C16" s="17">
        <f>SUM(C14:C14)</f>
        <v>0</v>
      </c>
      <c r="D16" s="17">
        <f t="shared" ref="D16:G16" si="0">SUM(D14:D14)</f>
        <v>0</v>
      </c>
      <c r="E16" s="17">
        <f t="shared" si="0"/>
        <v>0</v>
      </c>
      <c r="F16" s="17">
        <f t="shared" si="0"/>
        <v>0</v>
      </c>
      <c r="G16" s="17">
        <f t="shared" si="0"/>
        <v>0</v>
      </c>
      <c r="H16" s="5"/>
    </row>
    <row r="17" spans="1:8" x14ac:dyDescent="0.25">
      <c r="B17" s="4"/>
      <c r="C17" s="4"/>
      <c r="D17" s="4"/>
      <c r="E17" s="4"/>
      <c r="F17" s="4"/>
      <c r="G17" s="4"/>
    </row>
    <row r="18" spans="1:8" x14ac:dyDescent="0.25">
      <c r="A18" s="1" t="s">
        <v>26</v>
      </c>
      <c r="B18" s="4"/>
      <c r="C18" s="4"/>
      <c r="D18" s="4"/>
      <c r="E18" s="4"/>
      <c r="F18" s="4"/>
      <c r="G18" s="4"/>
    </row>
    <row r="19" spans="1:8" x14ac:dyDescent="0.25">
      <c r="A19" s="2" t="s">
        <v>73</v>
      </c>
      <c r="B19" s="4"/>
      <c r="C19" s="4">
        <v>164892000</v>
      </c>
      <c r="D19" s="4">
        <v>203955000</v>
      </c>
      <c r="E19" s="4">
        <v>99789000</v>
      </c>
      <c r="F19" s="4">
        <v>211057000</v>
      </c>
      <c r="G19" s="4">
        <v>345393000</v>
      </c>
    </row>
    <row r="20" spans="1:8" x14ac:dyDescent="0.25">
      <c r="A20" s="2" t="s">
        <v>74</v>
      </c>
      <c r="B20" s="10"/>
      <c r="C20" s="10">
        <v>0</v>
      </c>
      <c r="D20" s="10">
        <v>-5000000</v>
      </c>
      <c r="E20" s="10">
        <v>0</v>
      </c>
      <c r="F20" s="10">
        <v>0</v>
      </c>
      <c r="G20" s="10">
        <v>0</v>
      </c>
    </row>
    <row r="21" spans="1:8" x14ac:dyDescent="0.25">
      <c r="A21" s="2" t="s">
        <v>75</v>
      </c>
      <c r="B21" s="4"/>
      <c r="C21" s="4">
        <v>0</v>
      </c>
      <c r="D21" s="4">
        <v>0</v>
      </c>
      <c r="E21" s="4">
        <v>0</v>
      </c>
      <c r="F21" s="4">
        <v>0</v>
      </c>
      <c r="G21" s="4">
        <v>0</v>
      </c>
    </row>
    <row r="22" spans="1:8" x14ac:dyDescent="0.25">
      <c r="A22" s="1" t="s">
        <v>29</v>
      </c>
      <c r="B22" s="5"/>
      <c r="C22" s="17">
        <f>SUM(C19:C21)</f>
        <v>164892000</v>
      </c>
      <c r="D22" s="17">
        <f>SUM(D19:D21)</f>
        <v>198955000</v>
      </c>
      <c r="E22" s="17">
        <f t="shared" ref="E22:G22" si="1">SUM(E19:E21)</f>
        <v>99789000</v>
      </c>
      <c r="F22" s="17">
        <f t="shared" si="1"/>
        <v>211057000</v>
      </c>
      <c r="G22" s="17">
        <f t="shared" si="1"/>
        <v>345393000</v>
      </c>
    </row>
    <row r="23" spans="1:8" x14ac:dyDescent="0.25">
      <c r="A23" s="1"/>
      <c r="B23" s="5"/>
      <c r="C23" s="21"/>
      <c r="D23" s="21"/>
      <c r="E23" s="21"/>
      <c r="F23" s="21"/>
      <c r="G23" s="21"/>
    </row>
    <row r="24" spans="1:8" x14ac:dyDescent="0.25">
      <c r="A24" s="1" t="s">
        <v>5</v>
      </c>
      <c r="B24" s="5"/>
      <c r="C24" s="5">
        <f>C11+C16+C22</f>
        <v>-10414000</v>
      </c>
      <c r="D24" s="5">
        <f t="shared" ref="D24:G24" si="2">D11+D16+D22</f>
        <v>-13999000</v>
      </c>
      <c r="E24" s="5">
        <f t="shared" si="2"/>
        <v>-3291000</v>
      </c>
      <c r="F24" s="5">
        <f t="shared" si="2"/>
        <v>-2027000</v>
      </c>
      <c r="G24" s="5">
        <f t="shared" si="2"/>
        <v>-1807000</v>
      </c>
      <c r="H24" s="5"/>
    </row>
    <row r="25" spans="1:8" x14ac:dyDescent="0.25">
      <c r="A25" s="2" t="s">
        <v>27</v>
      </c>
      <c r="B25" s="4"/>
      <c r="C25" s="33">
        <v>17289000</v>
      </c>
      <c r="D25" s="33">
        <v>17289000</v>
      </c>
      <c r="E25" s="4">
        <v>5577000</v>
      </c>
      <c r="F25" s="4">
        <v>5577000</v>
      </c>
      <c r="G25" s="4">
        <v>5577000</v>
      </c>
      <c r="H25" s="4"/>
    </row>
    <row r="26" spans="1:8" x14ac:dyDescent="0.25">
      <c r="A26" s="1" t="s">
        <v>28</v>
      </c>
      <c r="B26" s="5"/>
      <c r="C26" s="18">
        <f>SUM(C24:C25)</f>
        <v>6875000</v>
      </c>
      <c r="D26" s="18">
        <f>SUM(D24:D25)</f>
        <v>3290000</v>
      </c>
      <c r="E26" s="18">
        <f>SUM(E24:E25)</f>
        <v>2286000</v>
      </c>
      <c r="F26" s="18">
        <f>SUM(F24:F25)</f>
        <v>3550000</v>
      </c>
      <c r="G26" s="18">
        <f>SUM(G24:G25)</f>
        <v>3770000</v>
      </c>
      <c r="H26" s="5"/>
    </row>
    <row r="27" spans="1:8" x14ac:dyDescent="0.25">
      <c r="B27" s="4"/>
      <c r="C27" s="4"/>
      <c r="D27" s="4"/>
      <c r="E27" s="4"/>
      <c r="F27" s="4"/>
      <c r="G27" s="4"/>
      <c r="H27" s="4"/>
    </row>
    <row r="29" spans="1:8" s="1" customFormat="1" x14ac:dyDescent="0.25">
      <c r="A29" s="1" t="s">
        <v>42</v>
      </c>
      <c r="B29" s="15"/>
      <c r="C29" s="22">
        <f>C11/('1'!C24/10)</f>
        <v>-29.217666666666666</v>
      </c>
      <c r="D29" s="22">
        <f>D11/('1'!D24/10)</f>
        <v>-35.492333333333335</v>
      </c>
      <c r="E29" s="22">
        <f>E11/('1'!E24/10)</f>
        <v>-17.18</v>
      </c>
      <c r="F29" s="22">
        <f>F11/('1'!F24/10)</f>
        <v>-35.514000000000003</v>
      </c>
      <c r="G29" s="22">
        <f>G11/('1'!G24/10)</f>
        <v>-57.866666666666667</v>
      </c>
      <c r="H29" s="15"/>
    </row>
    <row r="30" spans="1:8" x14ac:dyDescent="0.25">
      <c r="F30" s="27"/>
      <c r="G30" s="2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/>
  </sheetViews>
  <sheetFormatPr defaultRowHeight="15" x14ac:dyDescent="0.25"/>
  <cols>
    <col min="1" max="1" width="32.140625" customWidth="1"/>
    <col min="2" max="2" width="13.85546875" customWidth="1"/>
    <col min="3" max="3" width="13.7109375" customWidth="1"/>
    <col min="4" max="4" width="13.5703125" customWidth="1"/>
    <col min="5" max="5" width="14" customWidth="1"/>
    <col min="6" max="6" width="14.140625" customWidth="1"/>
  </cols>
  <sheetData>
    <row r="1" spans="1:6" ht="15.75" x14ac:dyDescent="0.25">
      <c r="A1" s="8" t="s">
        <v>86</v>
      </c>
    </row>
    <row r="2" spans="1:6" x14ac:dyDescent="0.25">
      <c r="A2" s="1" t="s">
        <v>53</v>
      </c>
    </row>
    <row r="3" spans="1:6" ht="15.75" x14ac:dyDescent="0.25">
      <c r="A3" s="8" t="s">
        <v>54</v>
      </c>
    </row>
    <row r="4" spans="1:6" x14ac:dyDescent="0.25">
      <c r="B4" s="29" t="s">
        <v>8</v>
      </c>
      <c r="C4" s="29" t="s">
        <v>7</v>
      </c>
      <c r="D4" s="29" t="s">
        <v>9</v>
      </c>
      <c r="E4" s="29" t="s">
        <v>8</v>
      </c>
      <c r="F4" s="29" t="s">
        <v>7</v>
      </c>
    </row>
    <row r="5" spans="1:6" x14ac:dyDescent="0.25">
      <c r="B5" s="30">
        <v>43100</v>
      </c>
      <c r="C5" s="30">
        <v>43190</v>
      </c>
      <c r="D5" s="30">
        <v>43373</v>
      </c>
      <c r="E5" s="30">
        <v>43465</v>
      </c>
      <c r="F5" s="30">
        <v>43190</v>
      </c>
    </row>
    <row r="6" spans="1:6" x14ac:dyDescent="0.25">
      <c r="A6" s="2" t="s">
        <v>55</v>
      </c>
      <c r="B6" s="31">
        <f>'2'!C27/'1'!C19</f>
        <v>-0.5014974143239983</v>
      </c>
      <c r="C6" s="31">
        <f>'2'!D27/'1'!D19</f>
        <v>-0.61812812809967854</v>
      </c>
      <c r="D6" s="31">
        <f>'2'!E27/'1'!E19</f>
        <v>-0.25300539494503016</v>
      </c>
      <c r="E6" s="31">
        <f>'2'!F27/'1'!F19</f>
        <v>-0.52076527449699284</v>
      </c>
      <c r="F6" s="31">
        <f>'2'!G27/'1'!G19</f>
        <v>-0.84674091175520649</v>
      </c>
    </row>
    <row r="7" spans="1:6" x14ac:dyDescent="0.25">
      <c r="A7" s="2" t="s">
        <v>56</v>
      </c>
      <c r="B7" s="31">
        <f>'2'!C27/'1'!C46</f>
        <v>-0.40836191775928632</v>
      </c>
      <c r="C7" s="31">
        <f>'2'!D27/'1'!D46</f>
        <v>-0.5038771543285816</v>
      </c>
      <c r="D7" s="31">
        <f>'2'!E27/'1'!E46</f>
        <v>-0.20310075726474972</v>
      </c>
      <c r="E7" s="31">
        <f>'2'!F27/'1'!F46</f>
        <v>-0.42009757453717739</v>
      </c>
      <c r="F7" s="31">
        <f>'2'!G27/'1'!G46</f>
        <v>-0.68603810450535674</v>
      </c>
    </row>
    <row r="8" spans="1:6" x14ac:dyDescent="0.25">
      <c r="A8" s="2" t="s">
        <v>57</v>
      </c>
      <c r="B8" s="31">
        <f>'1'!C32/'1'!C28</f>
        <v>-0.55934676514894621</v>
      </c>
      <c r="C8" s="31">
        <f>'1'!D32/'1'!D28</f>
        <v>-0.54947816251274462</v>
      </c>
      <c r="D8" s="31">
        <f>'1'!E32/'1'!E28</f>
        <v>-0.56346908500021375</v>
      </c>
      <c r="E8" s="31">
        <f>'1'!F32/'1'!F28</f>
        <v>-0.54343329755025493</v>
      </c>
      <c r="F8" s="31">
        <f>'1'!G32/'1'!G28</f>
        <v>-0.5208835944631518</v>
      </c>
    </row>
    <row r="9" spans="1:6" x14ac:dyDescent="0.25">
      <c r="A9" s="2" t="s">
        <v>58</v>
      </c>
      <c r="B9" s="32">
        <f>'1'!C19/'1'!C44</f>
        <v>0.21944159216456777</v>
      </c>
      <c r="C9" s="32">
        <f>'1'!D19/'1'!D44</f>
        <v>0.21200964811379133</v>
      </c>
      <c r="D9" s="32">
        <f>'1'!E19/'1'!E44</f>
        <v>0.22563047721408516</v>
      </c>
      <c r="E9" s="32">
        <f>'1'!F19/'1'!F44</f>
        <v>0.21348592461415761</v>
      </c>
      <c r="F9" s="32">
        <f>'1'!G19/'1'!G44</f>
        <v>0.19984489949305467</v>
      </c>
    </row>
    <row r="10" spans="1:6" x14ac:dyDescent="0.25">
      <c r="A10" s="2" t="s">
        <v>59</v>
      </c>
      <c r="B10" s="31">
        <f>'2'!C27/'2'!C8</f>
        <v>-1.914515142081137</v>
      </c>
      <c r="C10" s="31">
        <f>'2'!D27/'2'!D8</f>
        <v>-1.6160573636498736</v>
      </c>
      <c r="D10" s="31">
        <f>'2'!E27/'2'!E8</f>
        <v>-2.1439877924720245</v>
      </c>
      <c r="E10" s="31">
        <f>'2'!F27/'2'!F8</f>
        <v>-2.3507519121904843</v>
      </c>
      <c r="F10" s="31">
        <f>'2'!G27/'2'!G8</f>
        <v>-1.8766205188841816</v>
      </c>
    </row>
    <row r="11" spans="1:6" x14ac:dyDescent="0.25">
      <c r="A11" t="s">
        <v>60</v>
      </c>
      <c r="B11" s="31">
        <f>'2'!C18/'2'!C8</f>
        <v>-1.9104035383409732</v>
      </c>
      <c r="C11" s="31">
        <f>'2'!D18/'2'!D8</f>
        <v>-1.6118962698766532</v>
      </c>
      <c r="D11" s="31">
        <f>'2'!E18/'2'!E8</f>
        <v>-2.1422990844354017</v>
      </c>
      <c r="E11" s="31">
        <f>'2'!F18/'2'!F8</f>
        <v>-2.3498552352966597</v>
      </c>
      <c r="F11" s="31">
        <f>'2'!G18/'2'!G8</f>
        <v>-1.8761804270481504</v>
      </c>
    </row>
    <row r="12" spans="1:6" x14ac:dyDescent="0.25">
      <c r="A12" s="2" t="s">
        <v>61</v>
      </c>
      <c r="B12" s="31">
        <f>'2'!C27/('1'!C32+'1'!C28)</f>
        <v>0.15064731234024148</v>
      </c>
      <c r="C12" s="31">
        <f>'2'!D27/('1'!D32+'1'!D28)</f>
        <v>0.17711292150935529</v>
      </c>
      <c r="D12" s="31">
        <f>'2'!E27/('1'!E32+'1'!E28)</f>
        <v>7.94038438642998E-2</v>
      </c>
      <c r="E12" s="31">
        <f>'2'!F27/('1'!F32+'1'!F28)</f>
        <v>0.15118659188687425</v>
      </c>
      <c r="F12" s="31">
        <f>'2'!G27/('1'!G32+'1'!G28)</f>
        <v>0.22462158474280455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Ratio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Sunny</dc:creator>
  <cp:lastModifiedBy>Anik</cp:lastModifiedBy>
  <dcterms:created xsi:type="dcterms:W3CDTF">2019-02-19T03:18:07Z</dcterms:created>
  <dcterms:modified xsi:type="dcterms:W3CDTF">2020-04-11T15:27:04Z</dcterms:modified>
</cp:coreProperties>
</file>