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Q\"/>
    </mc:Choice>
  </mc:AlternateContent>
  <bookViews>
    <workbookView xWindow="0" yWindow="0" windowWidth="9990" windowHeight="7350" activeTab="2"/>
  </bookViews>
  <sheets>
    <sheet name="1" sheetId="1" r:id="rId1"/>
    <sheet name="2" sheetId="2" r:id="rId2"/>
    <sheet name="3" sheetId="3" r:id="rId3"/>
    <sheet name="Ratio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33" i="3"/>
  <c r="H33" i="3"/>
  <c r="G31" i="3"/>
  <c r="G29" i="3"/>
  <c r="G21" i="3"/>
  <c r="G15" i="3"/>
  <c r="G20" i="2"/>
  <c r="F20" i="2"/>
  <c r="G47" i="1"/>
  <c r="G15" i="2"/>
  <c r="G13" i="2"/>
  <c r="G8" i="2"/>
  <c r="G39" i="1"/>
  <c r="G31" i="1"/>
  <c r="G24" i="1"/>
  <c r="G13" i="1"/>
  <c r="F15" i="3"/>
  <c r="C21" i="3"/>
  <c r="D21" i="3"/>
  <c r="E21" i="3"/>
  <c r="F21" i="3"/>
  <c r="B21" i="3"/>
  <c r="C15" i="3"/>
  <c r="D15" i="3"/>
  <c r="E15" i="3"/>
  <c r="B15" i="3"/>
  <c r="F29" i="3"/>
  <c r="B14" i="2"/>
  <c r="C14" i="2"/>
  <c r="D14" i="2"/>
  <c r="D19" i="2" s="1"/>
  <c r="E14" i="2"/>
  <c r="E19" i="2" s="1"/>
  <c r="B15" i="2"/>
  <c r="C15" i="2"/>
  <c r="D15" i="2"/>
  <c r="E15" i="2"/>
  <c r="C19" i="2"/>
  <c r="F19" i="2"/>
  <c r="B19" i="2"/>
  <c r="B24" i="2" s="1"/>
  <c r="F13" i="2"/>
  <c r="F14" i="2"/>
  <c r="F15" i="2"/>
  <c r="E20" i="2"/>
  <c r="F24" i="2"/>
  <c r="F8" i="2"/>
  <c r="F48" i="1"/>
  <c r="G48" i="1"/>
  <c r="F39" i="1"/>
  <c r="F31" i="1"/>
  <c r="F24" i="1"/>
  <c r="F13" i="1"/>
  <c r="F7" i="1"/>
  <c r="G7" i="1"/>
  <c r="G20" i="1" s="1"/>
  <c r="G14" i="2" l="1"/>
  <c r="G19" i="2" s="1"/>
  <c r="G24" i="2" s="1"/>
  <c r="G26" i="2" s="1"/>
  <c r="G45" i="1"/>
  <c r="F31" i="3"/>
  <c r="F33" i="3" s="1"/>
  <c r="F35" i="3"/>
  <c r="F26" i="2"/>
  <c r="F45" i="1"/>
  <c r="F47" i="1"/>
  <c r="F20" i="1"/>
  <c r="C48" i="1"/>
  <c r="D48" i="1"/>
  <c r="E48" i="1"/>
  <c r="B48" i="1"/>
  <c r="C31" i="1" l="1"/>
  <c r="C24" i="1"/>
  <c r="C39" i="1"/>
  <c r="C47" i="1" s="1"/>
  <c r="C7" i="1"/>
  <c r="C13" i="1"/>
  <c r="E29" i="3"/>
  <c r="E35" i="3"/>
  <c r="E24" i="2"/>
  <c r="E26" i="2" s="1"/>
  <c r="E13" i="2"/>
  <c r="E8" i="2"/>
  <c r="E31" i="1"/>
  <c r="E24" i="1"/>
  <c r="E39" i="1"/>
  <c r="E47" i="1" s="1"/>
  <c r="E13" i="1"/>
  <c r="E7" i="1"/>
  <c r="D29" i="3"/>
  <c r="D24" i="2"/>
  <c r="D26" i="2" s="1"/>
  <c r="D20" i="2"/>
  <c r="D13" i="2"/>
  <c r="D8" i="2"/>
  <c r="C20" i="1" l="1"/>
  <c r="E31" i="3"/>
  <c r="E33" i="3" s="1"/>
  <c r="E45" i="1"/>
  <c r="C45" i="1"/>
  <c r="D35" i="3"/>
  <c r="E20" i="1"/>
  <c r="D31" i="3" l="1"/>
  <c r="D33" i="3" s="1"/>
  <c r="D24" i="1" l="1"/>
  <c r="D31" i="1"/>
  <c r="D39" i="1"/>
  <c r="D47" i="1" s="1"/>
  <c r="D13" i="1"/>
  <c r="D7" i="1"/>
  <c r="C29" i="3"/>
  <c r="C13" i="2"/>
  <c r="C8" i="2"/>
  <c r="B24" i="1"/>
  <c r="B13" i="1"/>
  <c r="B29" i="3"/>
  <c r="B13" i="2"/>
  <c r="B8" i="2"/>
  <c r="B31" i="1"/>
  <c r="B39" i="1"/>
  <c r="B47" i="1" s="1"/>
  <c r="B7" i="1"/>
  <c r="D45" i="1" l="1"/>
  <c r="D20" i="1"/>
  <c r="C35" i="3"/>
  <c r="B31" i="3"/>
  <c r="B33" i="3" s="1"/>
  <c r="B20" i="1"/>
  <c r="B45" i="1"/>
  <c r="C31" i="3" l="1"/>
  <c r="C33" i="3" s="1"/>
  <c r="C24" i="2"/>
  <c r="C26" i="2" s="1"/>
  <c r="B26" i="2"/>
  <c r="B35" i="3"/>
</calcChain>
</file>

<file path=xl/sharedStrings.xml><?xml version="1.0" encoding="utf-8"?>
<sst xmlns="http://schemas.openxmlformats.org/spreadsheetml/2006/main" count="115" uniqueCount="94">
  <si>
    <t>Property ,plant &amp; Equipment</t>
  </si>
  <si>
    <t xml:space="preserve"> Capital work in progress</t>
  </si>
  <si>
    <t>Guarantee depsoits</t>
  </si>
  <si>
    <t>Cash and cash equialents</t>
  </si>
  <si>
    <t xml:space="preserve"> Inventories- spare and general stores</t>
  </si>
  <si>
    <t>Invesntoris- food &amp; beverage</t>
  </si>
  <si>
    <t xml:space="preserve"> Account receivable</t>
  </si>
  <si>
    <t xml:space="preserve"> Other receivable</t>
  </si>
  <si>
    <t xml:space="preserve"> Advance ,deposits &amp; prepayments</t>
  </si>
  <si>
    <t>Share capital</t>
  </si>
  <si>
    <t>General Reserve</t>
  </si>
  <si>
    <t xml:space="preserve"> Retained earning(accounted losses)</t>
  </si>
  <si>
    <t>Deferred tax laibiliity</t>
  </si>
  <si>
    <t>Long term secured loan</t>
  </si>
  <si>
    <t xml:space="preserve"> Deferred tariff</t>
  </si>
  <si>
    <t xml:space="preserve"> Reserve for relplacements, subtitutions &amp; addtions to furniture &amp; equipment</t>
  </si>
  <si>
    <t xml:space="preserve">Account payable </t>
  </si>
  <si>
    <t>Advance rent ,security deposits &amp; earnest money</t>
  </si>
  <si>
    <t>Unpaid dividend</t>
  </si>
  <si>
    <t>Provision for taxation</t>
  </si>
  <si>
    <t>Deferred liability for gratuity</t>
  </si>
  <si>
    <t>loan against FDR</t>
  </si>
  <si>
    <t>Operating Cost</t>
  </si>
  <si>
    <t>BSL administrative and other expenses</t>
  </si>
  <si>
    <t>Other income</t>
  </si>
  <si>
    <t>Rental income from BSL office complex</t>
  </si>
  <si>
    <t>Income /loss from BICC</t>
  </si>
  <si>
    <t xml:space="preserve">Current tax </t>
  </si>
  <si>
    <t>Deferred tax</t>
  </si>
  <si>
    <t>Cash receipts from customers</t>
  </si>
  <si>
    <t>Cash received from tenants</t>
  </si>
  <si>
    <t xml:space="preserve"> Tax paid</t>
  </si>
  <si>
    <t xml:space="preserve"> Gratuity paid</t>
  </si>
  <si>
    <t>Proceeds from borrowings</t>
  </si>
  <si>
    <t>Quarter 1</t>
  </si>
  <si>
    <t>Quarter 2</t>
  </si>
  <si>
    <t>At cost less accumulated depreciation</t>
  </si>
  <si>
    <t>Financial &amp; non operating expense</t>
  </si>
  <si>
    <t>Cash paid to suppliers</t>
  </si>
  <si>
    <t>Cash paid to employees</t>
  </si>
  <si>
    <t>Cash paid for General &amp; Admin .expenses</t>
  </si>
  <si>
    <t>Long term loan disbursement</t>
  </si>
  <si>
    <t>Quarter 3</t>
  </si>
  <si>
    <t>Loan against FDR</t>
  </si>
  <si>
    <t>Cash received from other income &amp; interest</t>
  </si>
  <si>
    <t>Work in progress &amp; Acquisition of assets</t>
  </si>
  <si>
    <t>Gurantee deposit for BICC</t>
  </si>
  <si>
    <t>Short term loan</t>
  </si>
  <si>
    <t>Bangladesh  Service Limited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</si>
  <si>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</si>
  <si>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</si>
  <si>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</si>
  <si>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</si>
  <si>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</si>
  <si>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</si>
  <si>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</si>
  <si>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</si>
  <si>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</si>
  <si>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</si>
  <si>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</si>
  <si>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</si>
  <si>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Gross Profit</t>
  </si>
  <si>
    <t xml:space="preserve">Hotel administration and other expenses 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</si>
  <si>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</si>
  <si>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</si>
  <si>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</si>
  <si>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</si>
  <si>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</si>
  <si>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</si>
  <si>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</si>
  <si>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</si>
  <si>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</si>
  <si>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</si>
  <si>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</si>
  <si>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</si>
  <si>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(Repayment of )/proceeds of laon against FR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</si>
  <si>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</si>
  <si>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</si>
  <si>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</si>
  <si>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</si>
  <si>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</si>
  <si>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Bangladesh  Service limited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</si>
  <si>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</si>
  <si>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</si>
  <si>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</si>
  <si>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</si>
  <si>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</si>
  <si>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</si>
  <si>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</si>
  <si>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</si>
  <si>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As at quarter end</t>
  </si>
  <si>
    <t>Balance Sheet</t>
  </si>
  <si>
    <t>Reserve for replacements,sustitution and additions to equipment</t>
  </si>
  <si>
    <t>Capital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</si>
</sst>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wrapText="1"/>
    </xf>
    <xf numFmtId="43" fontId="0" fillId="0" borderId="0" xfId="1" applyNumberFormat="1" applyFont="1"/>
    <xf numFmtId="43" fontId="2" fillId="0" borderId="0" xfId="1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2" fontId="2" fillId="0" borderId="0" xfId="0" applyNumberFormat="1" applyFont="1"/>
    <xf numFmtId="164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5" fontId="2" fillId="0" borderId="0" xfId="0" applyNumberFormat="1" applyFont="1"/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Alignment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4" fontId="0" fillId="0" borderId="0" xfId="0" applyNumberFormat="1"/>
    <xf numFmtId="0" fontId="4" fillId="0" borderId="0" xfId="0" applyFont="1"/>
    <xf numFmtId="0" fontId="2" fillId="0" borderId="2" xfId="0" applyFont="1" applyBorder="1"/>
    <xf numFmtId="15" fontId="0" fillId="0" borderId="0" xfId="0" applyNumberFormat="1"/>
    <xf numFmtId="164" fontId="2" fillId="0" borderId="0" xfId="1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right" vertical="top"/>
    </xf>
    <xf numFmtId="15" fontId="2" fillId="0" borderId="0" xfId="0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Financial%20Statements\Checked%20&amp;%20Final\Travel%20&amp;%20Leisure\BD%20Serv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 Statement"/>
      <sheetName val="Cash Flow Statement"/>
    </sheetNames>
    <sheetDataSet>
      <sheetData sheetId="0">
        <row r="21">
          <cell r="B21">
            <v>977889130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5" topLeftCell="F39" activePane="bottomRight" state="frozen"/>
      <selection pane="topRight" activeCell="B1" sqref="B1"/>
      <selection pane="bottomLeft" activeCell="A5" sqref="A5"/>
      <selection pane="bottomRight" activeCell="F47" sqref="F47:G47"/>
    </sheetView>
  </sheetViews>
  <sheetFormatPr defaultRowHeight="15" x14ac:dyDescent="0.25"/>
  <cols>
    <col min="1" max="1" width="31.7109375" customWidth="1"/>
    <col min="2" max="4" width="15" bestFit="1" customWidth="1"/>
    <col min="5" max="5" width="17.7109375" bestFit="1" customWidth="1"/>
    <col min="6" max="6" width="16.85546875" bestFit="1" customWidth="1"/>
    <col min="7" max="7" width="17.7109375" bestFit="1" customWidth="1"/>
  </cols>
  <sheetData>
    <row r="1" spans="1:7" x14ac:dyDescent="0.25">
      <c r="A1" s="2" t="s">
        <v>81</v>
      </c>
    </row>
    <row r="2" spans="1:7" x14ac:dyDescent="0.25">
      <c r="A2" s="2" t="s">
        <v>91</v>
      </c>
      <c r="B2" s="1"/>
      <c r="C2" s="1"/>
      <c r="D2" s="1"/>
    </row>
    <row r="3" spans="1:7" ht="15.75" x14ac:dyDescent="0.25">
      <c r="A3" s="22" t="s">
        <v>90</v>
      </c>
      <c r="B3" s="1"/>
      <c r="C3" s="1"/>
      <c r="D3" s="1"/>
    </row>
    <row r="4" spans="1:7" x14ac:dyDescent="0.25">
      <c r="B4" s="12" t="s">
        <v>35</v>
      </c>
      <c r="C4" s="12" t="s">
        <v>42</v>
      </c>
      <c r="D4" s="12" t="s">
        <v>34</v>
      </c>
      <c r="E4" s="12" t="s">
        <v>35</v>
      </c>
      <c r="F4" s="12" t="s">
        <v>34</v>
      </c>
      <c r="G4" s="12" t="s">
        <v>35</v>
      </c>
    </row>
    <row r="5" spans="1:7" x14ac:dyDescent="0.25">
      <c r="B5" s="13">
        <v>43100</v>
      </c>
      <c r="C5" s="13">
        <v>43190</v>
      </c>
      <c r="D5" s="13">
        <v>43373</v>
      </c>
      <c r="E5" s="14">
        <v>43465</v>
      </c>
      <c r="F5" s="14">
        <v>43738</v>
      </c>
      <c r="G5" s="24">
        <v>43830</v>
      </c>
    </row>
    <row r="6" spans="1:7" x14ac:dyDescent="0.25">
      <c r="A6" s="15" t="s">
        <v>49</v>
      </c>
      <c r="B6" s="1"/>
      <c r="C6" s="1"/>
      <c r="D6" s="1"/>
    </row>
    <row r="7" spans="1:7" x14ac:dyDescent="0.25">
      <c r="A7" s="16" t="s">
        <v>50</v>
      </c>
      <c r="B7" s="3">
        <f t="shared" ref="B7:G7" si="0">SUM(B8:B11)</f>
        <v>6132822576</v>
      </c>
      <c r="C7" s="3">
        <f t="shared" si="0"/>
        <v>6722019729</v>
      </c>
      <c r="D7" s="3">
        <f t="shared" si="0"/>
        <v>7775014673</v>
      </c>
      <c r="E7" s="3">
        <f t="shared" si="0"/>
        <v>8352084258</v>
      </c>
      <c r="F7" s="3">
        <f t="shared" si="0"/>
        <v>9227092162</v>
      </c>
      <c r="G7" s="3">
        <f t="shared" si="0"/>
        <v>9443908413</v>
      </c>
    </row>
    <row r="8" spans="1:7" x14ac:dyDescent="0.25">
      <c r="A8" t="s">
        <v>0</v>
      </c>
      <c r="B8" s="1"/>
      <c r="C8" s="1"/>
      <c r="D8" s="1"/>
    </row>
    <row r="9" spans="1:7" x14ac:dyDescent="0.25">
      <c r="A9" t="s">
        <v>36</v>
      </c>
      <c r="B9" s="1">
        <v>386777104</v>
      </c>
      <c r="C9" s="1">
        <v>417269892</v>
      </c>
      <c r="D9" s="1">
        <v>392620804</v>
      </c>
      <c r="E9" s="1">
        <v>402570671</v>
      </c>
      <c r="F9" s="1">
        <v>383279501</v>
      </c>
      <c r="G9" s="1">
        <v>377277055</v>
      </c>
    </row>
    <row r="10" spans="1:7" x14ac:dyDescent="0.25">
      <c r="A10" t="s">
        <v>1</v>
      </c>
      <c r="B10" s="1">
        <v>5586045472</v>
      </c>
      <c r="C10" s="1">
        <v>6144749837</v>
      </c>
      <c r="D10" s="1">
        <v>7222393869</v>
      </c>
      <c r="E10" s="1">
        <v>7789513587</v>
      </c>
      <c r="F10" s="1">
        <v>8683812661</v>
      </c>
      <c r="G10" s="1">
        <v>8906631358</v>
      </c>
    </row>
    <row r="11" spans="1:7" x14ac:dyDescent="0.25">
      <c r="A11" t="s">
        <v>2</v>
      </c>
      <c r="B11" s="1">
        <v>160000000</v>
      </c>
      <c r="C11" s="1">
        <v>160000000</v>
      </c>
      <c r="D11" s="1">
        <v>160000000</v>
      </c>
      <c r="E11">
        <v>160000000</v>
      </c>
      <c r="F11" s="1">
        <v>160000000</v>
      </c>
      <c r="G11" s="1">
        <v>160000000</v>
      </c>
    </row>
    <row r="12" spans="1:7" x14ac:dyDescent="0.25">
      <c r="B12" s="1"/>
      <c r="C12" s="1"/>
      <c r="D12" s="1"/>
    </row>
    <row r="13" spans="1:7" x14ac:dyDescent="0.25">
      <c r="A13" s="16" t="s">
        <v>51</v>
      </c>
      <c r="B13" s="3">
        <f t="shared" ref="B13:G13" si="1">SUM(B14:B19)</f>
        <v>1082261462</v>
      </c>
      <c r="C13" s="3">
        <f t="shared" si="1"/>
        <v>1199580383</v>
      </c>
      <c r="D13" s="3">
        <f t="shared" si="1"/>
        <v>1222475431</v>
      </c>
      <c r="E13" s="3">
        <f t="shared" si="1"/>
        <v>1326761366</v>
      </c>
      <c r="F13" s="3">
        <f t="shared" si="1"/>
        <v>1572013621</v>
      </c>
      <c r="G13" s="3">
        <f t="shared" si="1"/>
        <v>1676886427</v>
      </c>
    </row>
    <row r="14" spans="1:7" x14ac:dyDescent="0.25">
      <c r="A14" t="s">
        <v>3</v>
      </c>
      <c r="B14" s="1">
        <v>715760435</v>
      </c>
      <c r="C14" s="1">
        <v>851396419</v>
      </c>
      <c r="D14" s="1">
        <v>804241616</v>
      </c>
      <c r="E14" s="1">
        <v>886747402</v>
      </c>
      <c r="F14" s="1">
        <v>815694436</v>
      </c>
      <c r="G14" s="1">
        <v>965651789</v>
      </c>
    </row>
    <row r="15" spans="1:7" x14ac:dyDescent="0.25">
      <c r="A15" t="s">
        <v>4</v>
      </c>
      <c r="B15" s="1">
        <v>7377642</v>
      </c>
      <c r="C15" s="1">
        <v>7426754</v>
      </c>
      <c r="D15" s="1">
        <v>2881491</v>
      </c>
      <c r="E15" s="1">
        <v>1594350</v>
      </c>
      <c r="F15" s="1">
        <v>4124457</v>
      </c>
      <c r="G15" s="1">
        <v>4368208</v>
      </c>
    </row>
    <row r="16" spans="1:7" x14ac:dyDescent="0.25">
      <c r="A16" t="s">
        <v>5</v>
      </c>
      <c r="B16" s="1">
        <v>49493365</v>
      </c>
      <c r="C16" s="1">
        <v>48791667</v>
      </c>
      <c r="D16" s="1">
        <v>52803945</v>
      </c>
      <c r="E16" s="1">
        <v>60989114</v>
      </c>
      <c r="F16" s="1">
        <v>58603016</v>
      </c>
      <c r="G16" s="1">
        <v>52062360</v>
      </c>
    </row>
    <row r="17" spans="1:7" x14ac:dyDescent="0.25">
      <c r="A17" t="s">
        <v>6</v>
      </c>
      <c r="B17" s="1">
        <v>219773246</v>
      </c>
      <c r="C17" s="1">
        <v>197177953</v>
      </c>
      <c r="D17" s="1">
        <v>193412423</v>
      </c>
      <c r="E17" s="1">
        <v>255365638</v>
      </c>
      <c r="F17" s="1">
        <v>418183880</v>
      </c>
      <c r="G17" s="1">
        <v>499443872</v>
      </c>
    </row>
    <row r="18" spans="1:7" x14ac:dyDescent="0.25">
      <c r="A18" t="s">
        <v>7</v>
      </c>
      <c r="B18" s="1">
        <v>2300935</v>
      </c>
      <c r="C18" s="1">
        <v>2300935</v>
      </c>
      <c r="D18" s="1">
        <v>2300935</v>
      </c>
      <c r="E18" s="1">
        <v>2300935</v>
      </c>
      <c r="F18" s="1">
        <v>6351795</v>
      </c>
      <c r="G18" s="1">
        <v>3514705</v>
      </c>
    </row>
    <row r="19" spans="1:7" x14ac:dyDescent="0.25">
      <c r="A19" t="s">
        <v>8</v>
      </c>
      <c r="B19" s="1">
        <v>87555839</v>
      </c>
      <c r="C19" s="1">
        <v>92486655</v>
      </c>
      <c r="D19" s="1">
        <v>166835021</v>
      </c>
      <c r="E19" s="1">
        <v>119763927</v>
      </c>
      <c r="F19" s="1">
        <v>269056037</v>
      </c>
      <c r="G19" s="1">
        <v>151845493</v>
      </c>
    </row>
    <row r="20" spans="1:7" x14ac:dyDescent="0.25">
      <c r="A20" s="2"/>
      <c r="B20" s="3">
        <f t="shared" ref="B20:G20" si="2">B7+B13</f>
        <v>7215084038</v>
      </c>
      <c r="C20" s="3">
        <f t="shared" si="2"/>
        <v>7921600112</v>
      </c>
      <c r="D20" s="3">
        <f t="shared" si="2"/>
        <v>8997490104</v>
      </c>
      <c r="E20" s="3">
        <f t="shared" si="2"/>
        <v>9678845624</v>
      </c>
      <c r="F20" s="3">
        <f t="shared" si="2"/>
        <v>10799105783</v>
      </c>
      <c r="G20" s="3">
        <f t="shared" si="2"/>
        <v>11120794840</v>
      </c>
    </row>
    <row r="21" spans="1:7" x14ac:dyDescent="0.25">
      <c r="B21" s="1"/>
      <c r="C21" s="1"/>
      <c r="D21" s="1"/>
    </row>
    <row r="22" spans="1:7" ht="15.75" x14ac:dyDescent="0.25">
      <c r="A22" s="18" t="s">
        <v>52</v>
      </c>
      <c r="B22" s="1"/>
      <c r="C22" s="1"/>
      <c r="D22" s="1"/>
    </row>
    <row r="23" spans="1:7" ht="15.75" x14ac:dyDescent="0.25">
      <c r="A23" s="19" t="s">
        <v>53</v>
      </c>
    </row>
    <row r="24" spans="1:7" x14ac:dyDescent="0.25">
      <c r="A24" s="16" t="s">
        <v>54</v>
      </c>
      <c r="B24" s="3">
        <f t="shared" ref="B24:G24" si="3">SUM(B25:B29)</f>
        <v>4951202266</v>
      </c>
      <c r="C24" s="3">
        <f t="shared" si="3"/>
        <v>5705250916</v>
      </c>
      <c r="D24" s="3">
        <f t="shared" si="3"/>
        <v>6905709819</v>
      </c>
      <c r="E24" s="3">
        <f t="shared" si="3"/>
        <v>7642171726</v>
      </c>
      <c r="F24" s="3">
        <f t="shared" si="3"/>
        <v>8247636729</v>
      </c>
      <c r="G24" s="3">
        <f t="shared" si="3"/>
        <v>8459953858</v>
      </c>
    </row>
    <row r="25" spans="1:7" x14ac:dyDescent="0.25">
      <c r="A25" t="s">
        <v>12</v>
      </c>
      <c r="B25" s="1">
        <v>13462277</v>
      </c>
      <c r="C25" s="1">
        <v>13462277</v>
      </c>
      <c r="D25" s="1">
        <v>18406843</v>
      </c>
      <c r="E25" s="1">
        <v>20295084</v>
      </c>
      <c r="F25" s="1">
        <v>16917609</v>
      </c>
      <c r="G25" s="1">
        <v>16918267</v>
      </c>
    </row>
    <row r="26" spans="1:7" x14ac:dyDescent="0.25">
      <c r="A26" t="s">
        <v>13</v>
      </c>
      <c r="B26" s="1">
        <v>4497104312</v>
      </c>
      <c r="C26" s="1">
        <v>5138278250</v>
      </c>
      <c r="D26" s="1">
        <v>6185523784</v>
      </c>
      <c r="E26" s="1">
        <v>6811039101</v>
      </c>
      <c r="F26" s="1">
        <v>7465648987</v>
      </c>
      <c r="G26" s="1">
        <v>7677965458</v>
      </c>
    </row>
    <row r="27" spans="1:7" x14ac:dyDescent="0.25">
      <c r="A27" t="s">
        <v>43</v>
      </c>
      <c r="B27" s="1"/>
      <c r="C27" s="1"/>
      <c r="D27" s="1"/>
    </row>
    <row r="28" spans="1:7" x14ac:dyDescent="0.25">
      <c r="A28" t="s">
        <v>14</v>
      </c>
      <c r="B28" s="1">
        <v>326093836</v>
      </c>
      <c r="C28" s="1">
        <v>438968548</v>
      </c>
      <c r="D28" s="1">
        <v>573641901</v>
      </c>
      <c r="E28" s="1">
        <v>685544685</v>
      </c>
      <c r="F28" s="1">
        <v>765070133</v>
      </c>
      <c r="G28" s="1">
        <v>765070133</v>
      </c>
    </row>
    <row r="29" spans="1:7" x14ac:dyDescent="0.25">
      <c r="A29" s="17" t="s">
        <v>15</v>
      </c>
      <c r="B29" s="1">
        <v>114541841</v>
      </c>
      <c r="C29" s="1">
        <v>114541841</v>
      </c>
      <c r="D29" s="1">
        <v>128137291</v>
      </c>
      <c r="E29" s="1">
        <v>125292856</v>
      </c>
    </row>
    <row r="30" spans="1:7" x14ac:dyDescent="0.25">
      <c r="B30" s="1"/>
      <c r="C30" s="1"/>
      <c r="D30" s="1"/>
    </row>
    <row r="31" spans="1:7" x14ac:dyDescent="0.25">
      <c r="A31" s="16" t="s">
        <v>55</v>
      </c>
      <c r="B31" s="3">
        <f t="shared" ref="B31:G31" si="4">SUM(B32:B37)</f>
        <v>1948284201</v>
      </c>
      <c r="C31" s="3">
        <f t="shared" si="4"/>
        <v>1959925640</v>
      </c>
      <c r="D31" s="3">
        <f t="shared" si="4"/>
        <v>2222848477</v>
      </c>
      <c r="E31" s="3">
        <f t="shared" si="4"/>
        <v>2457865354</v>
      </c>
      <c r="F31" s="3">
        <f t="shared" si="4"/>
        <v>2706931461</v>
      </c>
      <c r="G31" s="3">
        <f t="shared" si="4"/>
        <v>2696168216</v>
      </c>
    </row>
    <row r="32" spans="1:7" x14ac:dyDescent="0.25">
      <c r="A32" t="s">
        <v>16</v>
      </c>
      <c r="B32" s="1">
        <v>1483723886</v>
      </c>
      <c r="C32" s="1">
        <v>1626767347</v>
      </c>
      <c r="D32" s="1">
        <v>1910014017</v>
      </c>
      <c r="E32" s="1">
        <v>2059178767</v>
      </c>
      <c r="F32" s="1">
        <v>2249902256</v>
      </c>
      <c r="G32" s="1">
        <v>2258643886</v>
      </c>
    </row>
    <row r="33" spans="1:7" x14ac:dyDescent="0.25">
      <c r="A33" t="s">
        <v>17</v>
      </c>
      <c r="B33" s="1">
        <v>155010758</v>
      </c>
      <c r="C33" s="1">
        <v>182085618</v>
      </c>
      <c r="D33" s="1">
        <v>204273061</v>
      </c>
      <c r="E33" s="1">
        <v>241760587</v>
      </c>
      <c r="F33" s="1">
        <v>273083116</v>
      </c>
      <c r="G33" s="1">
        <v>256087268</v>
      </c>
    </row>
    <row r="34" spans="1:7" x14ac:dyDescent="0.25">
      <c r="A34" t="s">
        <v>18</v>
      </c>
      <c r="B34" s="1">
        <v>307688</v>
      </c>
      <c r="C34" s="1">
        <v>307688</v>
      </c>
      <c r="D34" s="1">
        <v>307688</v>
      </c>
      <c r="E34" s="1">
        <v>307688</v>
      </c>
      <c r="F34" s="1">
        <v>307688</v>
      </c>
      <c r="G34" s="1">
        <v>307688</v>
      </c>
    </row>
    <row r="35" spans="1:7" x14ac:dyDescent="0.25">
      <c r="A35" t="s">
        <v>19</v>
      </c>
      <c r="B35" s="1">
        <v>11655585</v>
      </c>
      <c r="C35" s="1">
        <v>15498968</v>
      </c>
      <c r="D35" s="1">
        <v>-30158883</v>
      </c>
      <c r="E35" s="1">
        <v>18205718</v>
      </c>
      <c r="F35" s="1">
        <v>21278954</v>
      </c>
      <c r="G35" s="1">
        <v>24775002</v>
      </c>
    </row>
    <row r="36" spans="1:7" x14ac:dyDescent="0.25">
      <c r="A36" t="s">
        <v>20</v>
      </c>
      <c r="B36" s="1">
        <v>136264268</v>
      </c>
      <c r="C36" s="1">
        <v>135266019</v>
      </c>
      <c r="D36" s="1">
        <v>138412594</v>
      </c>
      <c r="E36" s="1">
        <v>138412594</v>
      </c>
      <c r="F36" s="1">
        <v>162359447</v>
      </c>
      <c r="G36" s="1">
        <v>156354372</v>
      </c>
    </row>
    <row r="37" spans="1:7" x14ac:dyDescent="0.25">
      <c r="A37" t="s">
        <v>21</v>
      </c>
      <c r="B37" s="1">
        <v>161322016</v>
      </c>
      <c r="C37" s="1"/>
      <c r="D37" s="1"/>
    </row>
    <row r="38" spans="1:7" x14ac:dyDescent="0.25">
      <c r="B38" s="1"/>
      <c r="C38" s="1"/>
      <c r="D38" s="1"/>
    </row>
    <row r="39" spans="1:7" x14ac:dyDescent="0.25">
      <c r="A39" s="16" t="s">
        <v>56</v>
      </c>
      <c r="B39" s="3">
        <f t="shared" ref="B39:G39" si="5">SUM(B40:B43)</f>
        <v>315597571</v>
      </c>
      <c r="C39" s="3">
        <f t="shared" si="5"/>
        <v>256780555</v>
      </c>
      <c r="D39" s="3">
        <f t="shared" si="5"/>
        <v>-131068190</v>
      </c>
      <c r="E39" s="3">
        <f t="shared" si="5"/>
        <v>-421191457</v>
      </c>
      <c r="F39" s="3">
        <f t="shared" si="5"/>
        <v>-155462408</v>
      </c>
      <c r="G39" s="3">
        <f t="shared" si="5"/>
        <v>-35327235</v>
      </c>
    </row>
    <row r="40" spans="1:7" x14ac:dyDescent="0.25">
      <c r="A40" t="s">
        <v>9</v>
      </c>
      <c r="B40" s="1">
        <v>977889130</v>
      </c>
      <c r="C40" s="1">
        <v>977889130</v>
      </c>
      <c r="D40" s="1">
        <v>977889130</v>
      </c>
      <c r="E40" s="1">
        <v>977889130</v>
      </c>
      <c r="F40" s="1">
        <v>977889130</v>
      </c>
      <c r="G40" s="1">
        <v>977889130</v>
      </c>
    </row>
    <row r="41" spans="1:7" x14ac:dyDescent="0.25">
      <c r="A41" t="s">
        <v>10</v>
      </c>
      <c r="B41" s="1">
        <v>60000000</v>
      </c>
      <c r="C41" s="1">
        <v>60000000</v>
      </c>
      <c r="D41" s="1">
        <v>60000000</v>
      </c>
      <c r="E41" s="1">
        <v>60000000</v>
      </c>
      <c r="F41" s="1">
        <v>60000000</v>
      </c>
      <c r="G41" s="1">
        <v>60000000</v>
      </c>
    </row>
    <row r="42" spans="1:7" x14ac:dyDescent="0.25">
      <c r="A42" t="s">
        <v>92</v>
      </c>
      <c r="B42" s="1"/>
      <c r="C42" s="1"/>
      <c r="D42" s="1"/>
      <c r="E42" s="1"/>
      <c r="F42" s="1">
        <v>147167743</v>
      </c>
      <c r="G42">
        <v>151503334</v>
      </c>
    </row>
    <row r="43" spans="1:7" x14ac:dyDescent="0.25">
      <c r="A43" t="s">
        <v>11</v>
      </c>
      <c r="B43" s="1">
        <v>-722291559</v>
      </c>
      <c r="C43" s="1">
        <v>-781108575</v>
      </c>
      <c r="D43" s="1">
        <v>-1168957320</v>
      </c>
      <c r="E43" s="1">
        <v>-1459080587</v>
      </c>
      <c r="F43" s="1">
        <v>-1340519281</v>
      </c>
      <c r="G43" s="1">
        <v>-1224719699</v>
      </c>
    </row>
    <row r="44" spans="1:7" x14ac:dyDescent="0.25">
      <c r="B44" s="1"/>
      <c r="C44" s="1"/>
      <c r="D44" s="1"/>
    </row>
    <row r="45" spans="1:7" x14ac:dyDescent="0.25">
      <c r="A45" s="2"/>
      <c r="B45" s="3">
        <f>B39+B24+B31</f>
        <v>7215084038</v>
      </c>
      <c r="C45" s="3">
        <f>C39+C24+C31</f>
        <v>7921957111</v>
      </c>
      <c r="D45" s="3">
        <f>D39+D24+D31-1</f>
        <v>8997490105</v>
      </c>
      <c r="E45" s="3">
        <f>E39+E24+E31+1</f>
        <v>9678845624</v>
      </c>
      <c r="F45" s="3">
        <f>F39+F24+F31+1</f>
        <v>10799105783</v>
      </c>
      <c r="G45" s="3">
        <f>G39+G24+G31+1</f>
        <v>11120794840</v>
      </c>
    </row>
    <row r="46" spans="1:7" x14ac:dyDescent="0.25">
      <c r="B46" s="1"/>
      <c r="C46" s="1"/>
      <c r="D46" s="1"/>
    </row>
    <row r="47" spans="1:7" x14ac:dyDescent="0.25">
      <c r="A47" s="20" t="s">
        <v>57</v>
      </c>
      <c r="B47" s="5">
        <f t="shared" ref="B47:G47" si="6">B39/(B40/10)</f>
        <v>3.2273348922489813</v>
      </c>
      <c r="C47" s="5">
        <f t="shared" si="6"/>
        <v>2.6258657256983722</v>
      </c>
      <c r="D47" s="5">
        <f t="shared" si="6"/>
        <v>-1.3403174856847013</v>
      </c>
      <c r="E47" s="5">
        <f t="shared" si="6"/>
        <v>-4.307149390238135</v>
      </c>
      <c r="F47" s="5">
        <f t="shared" si="6"/>
        <v>-1.589775397135256</v>
      </c>
      <c r="G47" s="5">
        <f t="shared" si="6"/>
        <v>-0.36126012567498322</v>
      </c>
    </row>
    <row r="48" spans="1:7" x14ac:dyDescent="0.25">
      <c r="A48" s="20" t="s">
        <v>58</v>
      </c>
      <c r="B48" s="21">
        <f>B40/10</f>
        <v>97788913</v>
      </c>
      <c r="C48" s="21">
        <f t="shared" ref="C48:G48" si="7">C40/10</f>
        <v>97788913</v>
      </c>
      <c r="D48" s="21">
        <f t="shared" si="7"/>
        <v>97788913</v>
      </c>
      <c r="E48" s="21">
        <f t="shared" si="7"/>
        <v>97788913</v>
      </c>
      <c r="F48" s="21">
        <f t="shared" si="7"/>
        <v>97788913</v>
      </c>
      <c r="G48" s="21">
        <f t="shared" si="7"/>
        <v>97788913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xSplit="1" ySplit="5" topLeftCell="F15" activePane="bottomRight" state="frozen"/>
      <selection pane="topRight" activeCell="B1" sqref="B1"/>
      <selection pane="bottomLeft" activeCell="A5" sqref="A5"/>
      <selection pane="bottomRight" activeCell="F20" sqref="F20:G20"/>
    </sheetView>
  </sheetViews>
  <sheetFormatPr defaultRowHeight="15" x14ac:dyDescent="0.25"/>
  <cols>
    <col min="1" max="1" width="36.28515625" bestFit="1" customWidth="1"/>
    <col min="2" max="4" width="13.42578125" bestFit="1" customWidth="1"/>
    <col min="5" max="7" width="15.28515625" bestFit="1" customWidth="1"/>
  </cols>
  <sheetData>
    <row r="1" spans="1:7" x14ac:dyDescent="0.25">
      <c r="A1" s="2" t="s">
        <v>48</v>
      </c>
    </row>
    <row r="2" spans="1:7" ht="15.75" x14ac:dyDescent="0.25">
      <c r="A2" s="22" t="s">
        <v>59</v>
      </c>
      <c r="B2" s="1"/>
      <c r="C2" s="1"/>
      <c r="D2" s="1"/>
    </row>
    <row r="3" spans="1:7" ht="15.75" x14ac:dyDescent="0.25">
      <c r="A3" s="22" t="s">
        <v>90</v>
      </c>
      <c r="B3" s="1"/>
      <c r="C3" s="1"/>
      <c r="D3" s="1"/>
    </row>
    <row r="4" spans="1:7" x14ac:dyDescent="0.25">
      <c r="B4" s="12" t="s">
        <v>35</v>
      </c>
      <c r="C4" s="12" t="s">
        <v>42</v>
      </c>
      <c r="D4" s="12" t="s">
        <v>34</v>
      </c>
      <c r="E4" s="12" t="s">
        <v>35</v>
      </c>
      <c r="F4" s="12" t="s">
        <v>34</v>
      </c>
      <c r="G4" s="12" t="s">
        <v>35</v>
      </c>
    </row>
    <row r="5" spans="1:7" x14ac:dyDescent="0.25">
      <c r="B5" s="13">
        <v>43100</v>
      </c>
      <c r="C5" s="13">
        <v>43190</v>
      </c>
      <c r="D5" s="13">
        <v>43373</v>
      </c>
      <c r="E5" s="13">
        <v>43465</v>
      </c>
      <c r="F5" s="13">
        <v>43738</v>
      </c>
      <c r="G5" s="14">
        <v>43830</v>
      </c>
    </row>
    <row r="6" spans="1:7" x14ac:dyDescent="0.25">
      <c r="A6" s="20" t="s">
        <v>60</v>
      </c>
      <c r="B6" s="1">
        <v>136583367</v>
      </c>
      <c r="C6" s="1">
        <v>203732585</v>
      </c>
      <c r="D6" s="1">
        <v>71110894</v>
      </c>
      <c r="E6" s="1">
        <v>175073357</v>
      </c>
      <c r="F6" s="1">
        <v>298038179</v>
      </c>
      <c r="G6" s="1">
        <v>689648209</v>
      </c>
    </row>
    <row r="7" spans="1:7" x14ac:dyDescent="0.25">
      <c r="A7" t="s">
        <v>22</v>
      </c>
      <c r="B7" s="1">
        <v>71801270</v>
      </c>
      <c r="C7" s="1">
        <v>107808006</v>
      </c>
      <c r="D7" s="1">
        <v>43998325</v>
      </c>
      <c r="E7" s="1">
        <v>107942794</v>
      </c>
      <c r="F7" s="1">
        <v>142130863</v>
      </c>
      <c r="G7" s="1">
        <v>310439983</v>
      </c>
    </row>
    <row r="8" spans="1:7" x14ac:dyDescent="0.25">
      <c r="A8" s="20" t="s">
        <v>61</v>
      </c>
      <c r="B8" s="3">
        <f t="shared" ref="B8:G8" si="0">B6-B7</f>
        <v>64782097</v>
      </c>
      <c r="C8" s="3">
        <f t="shared" si="0"/>
        <v>95924579</v>
      </c>
      <c r="D8" s="3">
        <f t="shared" si="0"/>
        <v>27112569</v>
      </c>
      <c r="E8" s="3">
        <f t="shared" si="0"/>
        <v>67130563</v>
      </c>
      <c r="F8" s="3">
        <f t="shared" si="0"/>
        <v>155907316</v>
      </c>
      <c r="G8" s="3">
        <f t="shared" si="0"/>
        <v>379208226</v>
      </c>
    </row>
    <row r="9" spans="1:7" x14ac:dyDescent="0.25">
      <c r="A9" s="20" t="s">
        <v>63</v>
      </c>
      <c r="B9" s="3"/>
      <c r="C9" s="3"/>
      <c r="D9" s="3"/>
      <c r="E9" s="3"/>
      <c r="F9" s="3"/>
    </row>
    <row r="10" spans="1:7" x14ac:dyDescent="0.25">
      <c r="A10" s="17" t="s">
        <v>62</v>
      </c>
      <c r="B10" s="1">
        <v>55133921</v>
      </c>
      <c r="C10" s="1">
        <v>81857153</v>
      </c>
      <c r="D10" s="1">
        <v>35945800</v>
      </c>
      <c r="E10" s="1">
        <v>71678004</v>
      </c>
      <c r="F10" s="1">
        <v>105027008</v>
      </c>
      <c r="G10" s="1">
        <v>228878807</v>
      </c>
    </row>
    <row r="11" spans="1:7" x14ac:dyDescent="0.25">
      <c r="A11" s="4" t="s">
        <v>37</v>
      </c>
      <c r="B11" s="1">
        <v>137557501</v>
      </c>
      <c r="C11" s="1">
        <v>189638073</v>
      </c>
      <c r="D11" s="1">
        <v>0</v>
      </c>
      <c r="E11" s="1">
        <v>236300182</v>
      </c>
      <c r="F11" s="1"/>
    </row>
    <row r="12" spans="1:7" x14ac:dyDescent="0.25">
      <c r="A12" s="4" t="s">
        <v>23</v>
      </c>
      <c r="B12" s="1"/>
      <c r="C12" s="1"/>
      <c r="D12" s="1">
        <v>70697357</v>
      </c>
      <c r="F12">
        <v>24822497</v>
      </c>
      <c r="G12">
        <v>47062717</v>
      </c>
    </row>
    <row r="13" spans="1:7" x14ac:dyDescent="0.25">
      <c r="A13" s="4"/>
      <c r="B13" s="3">
        <f t="shared" ref="B13:G13" si="1">SUM(B10:B12)</f>
        <v>192691422</v>
      </c>
      <c r="C13" s="3">
        <f t="shared" si="1"/>
        <v>271495226</v>
      </c>
      <c r="D13" s="3">
        <f t="shared" si="1"/>
        <v>106643157</v>
      </c>
      <c r="E13" s="3">
        <f t="shared" si="1"/>
        <v>307978186</v>
      </c>
      <c r="F13" s="3">
        <f t="shared" si="1"/>
        <v>129849505</v>
      </c>
      <c r="G13" s="3">
        <f t="shared" si="1"/>
        <v>275941524</v>
      </c>
    </row>
    <row r="14" spans="1:7" x14ac:dyDescent="0.25">
      <c r="A14" s="20" t="s">
        <v>64</v>
      </c>
      <c r="B14" s="3">
        <f t="shared" ref="B14:E14" si="2">B8-B13</f>
        <v>-127909325</v>
      </c>
      <c r="C14" s="3">
        <f t="shared" si="2"/>
        <v>-175570647</v>
      </c>
      <c r="D14" s="3">
        <f t="shared" si="2"/>
        <v>-79530588</v>
      </c>
      <c r="E14" s="3">
        <f t="shared" si="2"/>
        <v>-240847623</v>
      </c>
      <c r="F14" s="3">
        <f>F8-F13</f>
        <v>26057811</v>
      </c>
      <c r="G14" s="3">
        <f>G8-G13</f>
        <v>103266702</v>
      </c>
    </row>
    <row r="15" spans="1:7" x14ac:dyDescent="0.25">
      <c r="A15" s="23" t="s">
        <v>65</v>
      </c>
      <c r="B15" s="3">
        <f t="shared" ref="B15" si="3">SUM(B16:B18)</f>
        <v>230546810</v>
      </c>
      <c r="C15" s="3">
        <f t="shared" ref="C15" si="4">SUM(C16:C18)</f>
        <v>278256258</v>
      </c>
      <c r="D15" s="3">
        <f t="shared" ref="D15" si="5">SUM(D16:D18)</f>
        <v>168362702</v>
      </c>
      <c r="E15" s="3">
        <f t="shared" ref="E15" si="6">SUM(E16:E18)</f>
        <v>303705683</v>
      </c>
      <c r="F15" s="3">
        <f t="shared" ref="F15:G15" si="7">SUM(F16:F18)</f>
        <v>21845600</v>
      </c>
      <c r="G15" s="3">
        <f t="shared" si="7"/>
        <v>68260127</v>
      </c>
    </row>
    <row r="16" spans="1:7" x14ac:dyDescent="0.25">
      <c r="A16" t="s">
        <v>24</v>
      </c>
      <c r="B16" s="1">
        <v>13896922</v>
      </c>
      <c r="C16" s="1">
        <v>18037464</v>
      </c>
      <c r="D16" s="1">
        <v>2995694</v>
      </c>
      <c r="E16" s="1">
        <v>15175950</v>
      </c>
      <c r="F16" s="1">
        <v>3644076</v>
      </c>
      <c r="G16" s="1">
        <v>7757800</v>
      </c>
    </row>
    <row r="17" spans="1:7" x14ac:dyDescent="0.25">
      <c r="A17" t="s">
        <v>25</v>
      </c>
      <c r="B17" s="1">
        <v>28509439</v>
      </c>
      <c r="C17" s="1">
        <v>44145774</v>
      </c>
      <c r="D17" s="1">
        <v>16351385</v>
      </c>
      <c r="E17" s="1">
        <v>29136976</v>
      </c>
      <c r="F17" s="1">
        <v>12134228</v>
      </c>
      <c r="G17" s="1">
        <v>24033026</v>
      </c>
    </row>
    <row r="18" spans="1:7" x14ac:dyDescent="0.25">
      <c r="A18" t="s">
        <v>26</v>
      </c>
      <c r="B18" s="1">
        <v>188140449</v>
      </c>
      <c r="C18" s="1">
        <v>216073020</v>
      </c>
      <c r="D18" s="1">
        <v>149015623</v>
      </c>
      <c r="E18" s="1">
        <v>259392757</v>
      </c>
      <c r="F18" s="1">
        <v>6067296</v>
      </c>
      <c r="G18" s="1">
        <v>36469301</v>
      </c>
    </row>
    <row r="19" spans="1:7" x14ac:dyDescent="0.25">
      <c r="A19" s="20" t="s">
        <v>66</v>
      </c>
      <c r="B19" s="3">
        <f>B14+B15</f>
        <v>102637485</v>
      </c>
      <c r="C19" s="3">
        <f t="shared" ref="C19:G19" si="8">C14+C15</f>
        <v>102685611</v>
      </c>
      <c r="D19" s="3">
        <f t="shared" si="8"/>
        <v>88832114</v>
      </c>
      <c r="E19" s="3">
        <f t="shared" si="8"/>
        <v>62858060</v>
      </c>
      <c r="F19" s="3">
        <f t="shared" si="8"/>
        <v>47903411</v>
      </c>
      <c r="G19" s="3">
        <f t="shared" si="8"/>
        <v>171526829</v>
      </c>
    </row>
    <row r="20" spans="1:7" x14ac:dyDescent="0.25">
      <c r="A20" s="16" t="s">
        <v>67</v>
      </c>
      <c r="B20" s="1">
        <v>-6000000</v>
      </c>
      <c r="C20" s="1">
        <v>9000000</v>
      </c>
      <c r="D20" s="1">
        <f>D21+D22</f>
        <v>5094441</v>
      </c>
      <c r="E20" s="1">
        <f t="shared" ref="E20" si="9">E21+E22</f>
        <v>6000000</v>
      </c>
      <c r="F20" s="1">
        <f>F21+F22</f>
        <v>5002136</v>
      </c>
      <c r="G20" s="1">
        <f>G21+G22</f>
        <v>8498841</v>
      </c>
    </row>
    <row r="21" spans="1:7" x14ac:dyDescent="0.25">
      <c r="A21" t="s">
        <v>27</v>
      </c>
      <c r="B21" s="1"/>
      <c r="C21" s="1"/>
      <c r="D21" s="1">
        <v>993260</v>
      </c>
      <c r="E21" s="1">
        <v>6000000</v>
      </c>
      <c r="F21" s="1">
        <v>2306223</v>
      </c>
      <c r="G21" s="1">
        <v>5802271</v>
      </c>
    </row>
    <row r="22" spans="1:7" x14ac:dyDescent="0.25">
      <c r="A22" t="s">
        <v>28</v>
      </c>
      <c r="B22" s="1"/>
      <c r="C22" s="1"/>
      <c r="D22" s="1">
        <v>4101181</v>
      </c>
      <c r="F22" s="1">
        <v>2695913</v>
      </c>
      <c r="G22" s="1">
        <v>2696570</v>
      </c>
    </row>
    <row r="23" spans="1:7" x14ac:dyDescent="0.25">
      <c r="B23" s="1"/>
      <c r="C23" s="1"/>
      <c r="D23" s="1"/>
    </row>
    <row r="24" spans="1:7" x14ac:dyDescent="0.25">
      <c r="A24" s="20" t="s">
        <v>68</v>
      </c>
      <c r="B24" s="3">
        <f>B19+B20</f>
        <v>96637485</v>
      </c>
      <c r="C24" s="3">
        <f>C19+C20</f>
        <v>111685611</v>
      </c>
      <c r="D24" s="3">
        <f>D19-D20</f>
        <v>83737673</v>
      </c>
      <c r="E24" s="3">
        <f>E19-E21</f>
        <v>56858060</v>
      </c>
      <c r="F24" s="3">
        <f>F19-F20</f>
        <v>42901275</v>
      </c>
      <c r="G24" s="3">
        <f>G19-G20</f>
        <v>163027988</v>
      </c>
    </row>
    <row r="25" spans="1:7" x14ac:dyDescent="0.25">
      <c r="B25" s="1"/>
      <c r="C25" s="1"/>
      <c r="D25" s="1"/>
    </row>
    <row r="26" spans="1:7" x14ac:dyDescent="0.25">
      <c r="A26" s="20" t="s">
        <v>69</v>
      </c>
      <c r="B26" s="6">
        <f>B24/('1'!B40/10)</f>
        <v>0.98822537274752198</v>
      </c>
      <c r="C26" s="6">
        <f>C24/('1'!C40/10)</f>
        <v>1.1421091366461962</v>
      </c>
      <c r="D26" s="6">
        <f>D24/('1'!D40/10)</f>
        <v>0.85631050014841659</v>
      </c>
      <c r="E26" s="6">
        <f>E24/('1'!E40/10)</f>
        <v>0.5814366706377031</v>
      </c>
      <c r="F26" s="6">
        <f>F24/('1'!F40/10)</f>
        <v>0.43871307783122615</v>
      </c>
      <c r="G26" s="6">
        <f>G24/('1'!G40/10)</f>
        <v>1.667141836416568</v>
      </c>
    </row>
    <row r="27" spans="1:7" x14ac:dyDescent="0.25">
      <c r="A27" s="23" t="s">
        <v>70</v>
      </c>
      <c r="B27" s="1">
        <v>97788913</v>
      </c>
      <c r="C27" s="1">
        <v>97788913</v>
      </c>
      <c r="D27" s="1">
        <v>97788913</v>
      </c>
      <c r="E27">
        <v>97788913</v>
      </c>
      <c r="F27">
        <v>97788913</v>
      </c>
      <c r="G27">
        <v>97788913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xSplit="1" ySplit="5" topLeftCell="F6" activePane="bottomRight" state="frozen"/>
      <selection pane="topRight" activeCell="B1" sqref="B1"/>
      <selection pane="bottomLeft" activeCell="A5" sqref="A5"/>
      <selection pane="bottomRight" activeCell="N16" sqref="N16"/>
    </sheetView>
  </sheetViews>
  <sheetFormatPr defaultRowHeight="15" x14ac:dyDescent="0.25"/>
  <cols>
    <col min="1" max="1" width="41.5703125" bestFit="1" customWidth="1"/>
    <col min="2" max="4" width="18.140625" customWidth="1"/>
    <col min="5" max="5" width="16" bestFit="1" customWidth="1"/>
    <col min="6" max="6" width="15.28515625" bestFit="1" customWidth="1"/>
    <col min="7" max="7" width="16" bestFit="1" customWidth="1"/>
  </cols>
  <sheetData>
    <row r="1" spans="1:7" x14ac:dyDescent="0.25">
      <c r="A1" s="2" t="s">
        <v>48</v>
      </c>
    </row>
    <row r="2" spans="1:7" x14ac:dyDescent="0.25">
      <c r="A2" s="2" t="s">
        <v>71</v>
      </c>
    </row>
    <row r="3" spans="1:7" ht="15.75" x14ac:dyDescent="0.25">
      <c r="A3" s="22" t="s">
        <v>90</v>
      </c>
    </row>
    <row r="4" spans="1:7" x14ac:dyDescent="0.25">
      <c r="B4" s="12" t="s">
        <v>35</v>
      </c>
      <c r="C4" s="12" t="s">
        <v>42</v>
      </c>
      <c r="D4" s="12" t="s">
        <v>34</v>
      </c>
      <c r="E4" s="12" t="s">
        <v>35</v>
      </c>
      <c r="F4" s="25" t="s">
        <v>34</v>
      </c>
      <c r="G4" s="27" t="s">
        <v>35</v>
      </c>
    </row>
    <row r="5" spans="1:7" x14ac:dyDescent="0.25">
      <c r="B5" s="13">
        <v>43100</v>
      </c>
      <c r="C5" s="13">
        <v>43190</v>
      </c>
      <c r="D5" s="13">
        <v>43373</v>
      </c>
      <c r="E5" s="14">
        <v>43465</v>
      </c>
      <c r="F5" s="26">
        <v>43738</v>
      </c>
      <c r="G5" s="28">
        <v>43830</v>
      </c>
    </row>
    <row r="6" spans="1:7" x14ac:dyDescent="0.25">
      <c r="A6" s="20" t="s">
        <v>72</v>
      </c>
      <c r="B6" s="1"/>
      <c r="C6" s="1"/>
      <c r="D6" s="1"/>
    </row>
    <row r="7" spans="1:7" x14ac:dyDescent="0.25">
      <c r="A7" s="7" t="s">
        <v>29</v>
      </c>
      <c r="B7" s="1">
        <v>221768351</v>
      </c>
      <c r="C7" s="1">
        <v>309560758</v>
      </c>
      <c r="D7" s="1">
        <v>142581944</v>
      </c>
      <c r="E7" s="1">
        <v>373467614</v>
      </c>
      <c r="F7" s="1">
        <v>357433817</v>
      </c>
      <c r="G7" s="1">
        <v>832200070</v>
      </c>
    </row>
    <row r="8" spans="1:7" x14ac:dyDescent="0.25">
      <c r="A8" s="7" t="s">
        <v>39</v>
      </c>
      <c r="B8" s="1">
        <v>-136801011</v>
      </c>
      <c r="C8" s="1">
        <v>-207784445</v>
      </c>
      <c r="D8" s="1">
        <v>-91253551</v>
      </c>
      <c r="E8" s="1">
        <v>-190853221</v>
      </c>
      <c r="F8" s="1">
        <v>-269746630</v>
      </c>
      <c r="G8" s="1">
        <v>-610828679</v>
      </c>
    </row>
    <row r="9" spans="1:7" x14ac:dyDescent="0.25">
      <c r="A9" s="7" t="s">
        <v>40</v>
      </c>
      <c r="B9" s="1">
        <v>-75890410</v>
      </c>
      <c r="C9" s="1">
        <v>-117428415</v>
      </c>
      <c r="D9" s="1"/>
      <c r="E9">
        <v>-103385650</v>
      </c>
    </row>
    <row r="10" spans="1:7" x14ac:dyDescent="0.25">
      <c r="A10" s="8" t="s">
        <v>38</v>
      </c>
      <c r="B10" s="1">
        <v>-58546447</v>
      </c>
      <c r="C10" s="1">
        <v>-108071537</v>
      </c>
      <c r="D10" s="1"/>
      <c r="E10" s="1">
        <v>-261288707</v>
      </c>
    </row>
    <row r="11" spans="1:7" x14ac:dyDescent="0.25">
      <c r="A11" t="s">
        <v>30</v>
      </c>
      <c r="B11" s="1">
        <v>39327960</v>
      </c>
      <c r="C11" s="1">
        <v>40963046</v>
      </c>
      <c r="D11" s="1">
        <v>25442313</v>
      </c>
      <c r="E11" s="1">
        <v>25442313</v>
      </c>
      <c r="F11" s="1">
        <v>26078495</v>
      </c>
      <c r="G11" s="1">
        <v>52257117</v>
      </c>
    </row>
    <row r="12" spans="1:7" x14ac:dyDescent="0.25">
      <c r="A12" t="s">
        <v>44</v>
      </c>
      <c r="B12" s="1">
        <v>13896922</v>
      </c>
      <c r="C12" s="1">
        <v>27155507</v>
      </c>
      <c r="D12" s="1">
        <v>17000</v>
      </c>
      <c r="E12" s="1">
        <v>15175950</v>
      </c>
      <c r="F12" s="1">
        <v>29200</v>
      </c>
      <c r="G12" s="1">
        <v>498953</v>
      </c>
    </row>
    <row r="13" spans="1:7" x14ac:dyDescent="0.25">
      <c r="A13" t="s">
        <v>31</v>
      </c>
      <c r="B13" s="1"/>
      <c r="C13" s="1"/>
      <c r="D13" s="1"/>
    </row>
    <row r="14" spans="1:7" x14ac:dyDescent="0.25">
      <c r="A14" t="s">
        <v>32</v>
      </c>
      <c r="B14" s="1">
        <v>-3658706</v>
      </c>
      <c r="C14" s="1">
        <v>-4913994</v>
      </c>
      <c r="D14" s="1">
        <v>-564761</v>
      </c>
      <c r="E14" s="1">
        <v>-1084584</v>
      </c>
    </row>
    <row r="15" spans="1:7" x14ac:dyDescent="0.25">
      <c r="A15" s="9"/>
      <c r="B15" s="3">
        <f t="shared" ref="B15:G15" si="0">SUM(B7:B14)</f>
        <v>96659</v>
      </c>
      <c r="C15" s="3">
        <f t="shared" si="0"/>
        <v>-60519080</v>
      </c>
      <c r="D15" s="3">
        <f t="shared" si="0"/>
        <v>76222945</v>
      </c>
      <c r="E15" s="3">
        <f t="shared" si="0"/>
        <v>-142526285</v>
      </c>
      <c r="F15" s="3">
        <f t="shared" si="0"/>
        <v>113794882</v>
      </c>
      <c r="G15" s="3">
        <f t="shared" si="0"/>
        <v>274127461</v>
      </c>
    </row>
    <row r="16" spans="1:7" x14ac:dyDescent="0.25">
      <c r="B16" s="1"/>
      <c r="C16" s="1"/>
      <c r="D16" s="1"/>
    </row>
    <row r="17" spans="1:7" x14ac:dyDescent="0.25">
      <c r="A17" s="20" t="s">
        <v>73</v>
      </c>
      <c r="B17" s="1"/>
      <c r="C17" s="1"/>
      <c r="D17" s="1"/>
    </row>
    <row r="18" spans="1:7" x14ac:dyDescent="0.25">
      <c r="A18" t="s">
        <v>45</v>
      </c>
      <c r="B18" s="1">
        <v>-745255529</v>
      </c>
      <c r="C18" s="1">
        <v>-1049003807</v>
      </c>
      <c r="D18" s="1">
        <v>-486193105</v>
      </c>
      <c r="E18" s="1">
        <v>-524963089</v>
      </c>
      <c r="F18" s="1">
        <v>-127000</v>
      </c>
    </row>
    <row r="19" spans="1:7" x14ac:dyDescent="0.25">
      <c r="A19" t="s">
        <v>93</v>
      </c>
      <c r="B19" s="1"/>
      <c r="C19" s="1"/>
      <c r="D19" s="1"/>
      <c r="E19" s="1"/>
      <c r="F19" s="1">
        <v>-330110078</v>
      </c>
      <c r="G19">
        <v>-552928774</v>
      </c>
    </row>
    <row r="20" spans="1:7" x14ac:dyDescent="0.25">
      <c r="A20" t="s">
        <v>46</v>
      </c>
      <c r="B20" s="1"/>
      <c r="C20" s="1"/>
      <c r="D20" s="1"/>
    </row>
    <row r="21" spans="1:7" x14ac:dyDescent="0.25">
      <c r="B21" s="3">
        <f>SUM(B18:B20)</f>
        <v>-745255529</v>
      </c>
      <c r="C21" s="3">
        <f t="shared" ref="C21:G21" si="1">SUM(C18:C20)</f>
        <v>-1049003807</v>
      </c>
      <c r="D21" s="3">
        <f t="shared" si="1"/>
        <v>-486193105</v>
      </c>
      <c r="E21" s="3">
        <f t="shared" si="1"/>
        <v>-524963089</v>
      </c>
      <c r="F21" s="3">
        <f t="shared" si="1"/>
        <v>-330237078</v>
      </c>
      <c r="G21" s="3">
        <f t="shared" si="1"/>
        <v>-552928774</v>
      </c>
    </row>
    <row r="22" spans="1:7" x14ac:dyDescent="0.25">
      <c r="B22" s="1"/>
      <c r="C22" s="1"/>
      <c r="D22" s="1"/>
    </row>
    <row r="23" spans="1:7" x14ac:dyDescent="0.25">
      <c r="A23" s="20" t="s">
        <v>74</v>
      </c>
      <c r="B23" s="1"/>
      <c r="C23" s="1"/>
      <c r="D23" s="1"/>
    </row>
    <row r="24" spans="1:7" x14ac:dyDescent="0.25">
      <c r="A24" t="s">
        <v>33</v>
      </c>
      <c r="B24" s="1"/>
      <c r="C24" s="1"/>
      <c r="D24" s="1">
        <v>320000000</v>
      </c>
      <c r="F24">
        <v>207441641</v>
      </c>
      <c r="G24">
        <v>419758112</v>
      </c>
    </row>
    <row r="25" spans="1:7" x14ac:dyDescent="0.25">
      <c r="A25" t="s">
        <v>47</v>
      </c>
      <c r="B25" s="1"/>
      <c r="C25" s="1"/>
      <c r="D25" s="1"/>
    </row>
    <row r="26" spans="1:7" x14ac:dyDescent="0.25">
      <c r="A26" t="s">
        <v>13</v>
      </c>
      <c r="B26" s="1"/>
      <c r="C26" s="1"/>
      <c r="D26" s="1"/>
    </row>
    <row r="27" spans="1:7" x14ac:dyDescent="0.25">
      <c r="A27" t="s">
        <v>41</v>
      </c>
      <c r="B27" s="1">
        <v>500025000</v>
      </c>
      <c r="C27" s="1">
        <v>1000025000</v>
      </c>
      <c r="D27" s="1"/>
      <c r="E27" s="1">
        <v>660025000</v>
      </c>
    </row>
    <row r="28" spans="1:7" x14ac:dyDescent="0.25">
      <c r="A28" t="s">
        <v>75</v>
      </c>
      <c r="B28" s="1"/>
      <c r="C28" s="1"/>
      <c r="D28" s="1"/>
    </row>
    <row r="29" spans="1:7" x14ac:dyDescent="0.25">
      <c r="B29" s="3">
        <f t="shared" ref="B29:G29" si="2">SUM(B24:B28)</f>
        <v>500025000</v>
      </c>
      <c r="C29" s="3">
        <f t="shared" si="2"/>
        <v>1000025000</v>
      </c>
      <c r="D29" s="3">
        <f t="shared" si="2"/>
        <v>320000000</v>
      </c>
      <c r="E29" s="3">
        <f t="shared" si="2"/>
        <v>660025000</v>
      </c>
      <c r="F29" s="3">
        <f t="shared" si="2"/>
        <v>207441641</v>
      </c>
      <c r="G29" s="3">
        <f t="shared" si="2"/>
        <v>419758112</v>
      </c>
    </row>
    <row r="30" spans="1:7" x14ac:dyDescent="0.25">
      <c r="B30" s="1"/>
      <c r="C30" s="1"/>
      <c r="D30" s="1"/>
    </row>
    <row r="31" spans="1:7" s="2" customFormat="1" x14ac:dyDescent="0.25">
      <c r="A31" s="2" t="s">
        <v>76</v>
      </c>
      <c r="B31" s="10">
        <f t="shared" ref="B31:G31" si="3">B15+B21+B29</f>
        <v>-245133870</v>
      </c>
      <c r="C31" s="10">
        <f t="shared" si="3"/>
        <v>-109497887</v>
      </c>
      <c r="D31" s="10">
        <f t="shared" si="3"/>
        <v>-89970160</v>
      </c>
      <c r="E31" s="10">
        <f t="shared" si="3"/>
        <v>-7464374</v>
      </c>
      <c r="F31" s="10">
        <f t="shared" si="3"/>
        <v>-9000555</v>
      </c>
      <c r="G31" s="10">
        <f t="shared" si="3"/>
        <v>140956799</v>
      </c>
    </row>
    <row r="32" spans="1:7" x14ac:dyDescent="0.25">
      <c r="A32" s="23" t="s">
        <v>77</v>
      </c>
      <c r="B32" s="3">
        <v>960894306</v>
      </c>
      <c r="C32" s="3">
        <v>960894306</v>
      </c>
      <c r="D32" s="3">
        <v>894211776</v>
      </c>
      <c r="E32" s="3">
        <v>894211776</v>
      </c>
      <c r="F32" s="3">
        <v>824694990</v>
      </c>
      <c r="G32" s="3">
        <v>824694990</v>
      </c>
    </row>
    <row r="33" spans="1:8" x14ac:dyDescent="0.25">
      <c r="A33" s="20" t="s">
        <v>78</v>
      </c>
      <c r="B33" s="10">
        <f>SUM(B31:B32)-1</f>
        <v>715760435</v>
      </c>
      <c r="C33" s="10">
        <f>SUM(C31:C32)</f>
        <v>851396419</v>
      </c>
      <c r="D33" s="10">
        <f>SUM(D31:D32)</f>
        <v>804241616</v>
      </c>
      <c r="E33" s="10">
        <f>SUM(E31:E32)</f>
        <v>886747402</v>
      </c>
      <c r="F33" s="10">
        <f>SUM(F31:F32)</f>
        <v>815694435</v>
      </c>
      <c r="G33" s="10">
        <f t="shared" ref="G33:H33" si="4">SUM(G31:G32)</f>
        <v>965651789</v>
      </c>
      <c r="H33" s="10">
        <f t="shared" si="4"/>
        <v>0</v>
      </c>
    </row>
    <row r="35" spans="1:8" x14ac:dyDescent="0.25">
      <c r="A35" s="20" t="s">
        <v>79</v>
      </c>
      <c r="B35" s="11">
        <f>B15/('[1]Balance Sheet'!B21/10)</f>
        <v>9.8844538746432333E-4</v>
      </c>
      <c r="C35" s="11">
        <f>C15/('1'!C40/10)</f>
        <v>-0.61887465708919376</v>
      </c>
      <c r="D35" s="11">
        <f>D15/('1'!D40/10)</f>
        <v>0.77946407891863978</v>
      </c>
      <c r="E35" s="11">
        <f>E15/('1'!E40/10)</f>
        <v>-1.4574892043231935</v>
      </c>
      <c r="F35" s="11">
        <f>F15/('1'!F40/10)</f>
        <v>1.1636787700053481</v>
      </c>
      <c r="G35" s="11">
        <f>G15/('1'!G40/10)</f>
        <v>2.803257062485192</v>
      </c>
    </row>
    <row r="36" spans="1:8" x14ac:dyDescent="0.25">
      <c r="A36" s="20" t="s">
        <v>80</v>
      </c>
      <c r="B36">
        <v>97788913</v>
      </c>
      <c r="C36">
        <v>97788913</v>
      </c>
      <c r="D36">
        <v>97788913</v>
      </c>
      <c r="E36">
        <v>97788913</v>
      </c>
      <c r="F36">
        <v>97788913</v>
      </c>
      <c r="G36">
        <v>97788913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3" sqref="A3"/>
    </sheetView>
  </sheetViews>
  <sheetFormatPr defaultRowHeight="15" x14ac:dyDescent="0.25"/>
  <cols>
    <col min="1" max="1" width="31.28515625" bestFit="1" customWidth="1"/>
  </cols>
  <sheetData>
    <row r="1" spans="1:1" ht="15.75" x14ac:dyDescent="0.25">
      <c r="A1" s="22" t="s">
        <v>81</v>
      </c>
    </row>
    <row r="2" spans="1:1" x14ac:dyDescent="0.25">
      <c r="A2" s="2" t="s">
        <v>82</v>
      </c>
    </row>
    <row r="3" spans="1:1" ht="15.75" x14ac:dyDescent="0.25">
      <c r="A3" s="22" t="s">
        <v>90</v>
      </c>
    </row>
    <row r="5" spans="1:1" x14ac:dyDescent="0.25">
      <c r="A5" s="7" t="s">
        <v>83</v>
      </c>
    </row>
    <row r="6" spans="1:1" x14ac:dyDescent="0.25">
      <c r="A6" s="7" t="s">
        <v>84</v>
      </c>
    </row>
    <row r="7" spans="1:1" x14ac:dyDescent="0.25">
      <c r="A7" s="7" t="s">
        <v>85</v>
      </c>
    </row>
    <row r="8" spans="1:1" x14ac:dyDescent="0.25">
      <c r="A8" s="7" t="s">
        <v>86</v>
      </c>
    </row>
    <row r="9" spans="1:1" x14ac:dyDescent="0.25">
      <c r="A9" s="7" t="s">
        <v>87</v>
      </c>
    </row>
    <row r="10" spans="1:1" x14ac:dyDescent="0.25">
      <c r="A10" t="s">
        <v>88</v>
      </c>
    </row>
    <row r="11" spans="1:1" x14ac:dyDescent="0.25">
      <c r="A11" s="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2019-06-19T03:31:09Z</dcterms:created>
  <dcterms:modified xsi:type="dcterms:W3CDTF">2020-04-12T16:29:48Z</dcterms:modified>
</cp:coreProperties>
</file>