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B12" i="4"/>
  <c r="D14" i="1" l="1"/>
  <c r="E14" i="1"/>
  <c r="F14" i="1"/>
  <c r="G14" i="1"/>
  <c r="C14" i="1"/>
  <c r="D12" i="2" l="1"/>
  <c r="E12" i="2"/>
  <c r="F12" i="2"/>
  <c r="G12" i="2"/>
  <c r="D46" i="1"/>
  <c r="E46" i="1"/>
  <c r="F46" i="1"/>
  <c r="G46" i="1"/>
  <c r="F14" i="3" l="1"/>
  <c r="G14" i="3"/>
  <c r="D24" i="3"/>
  <c r="E24" i="3"/>
  <c r="F24" i="3"/>
  <c r="G24" i="3"/>
  <c r="C24" i="3"/>
  <c r="D19" i="3"/>
  <c r="E19" i="3"/>
  <c r="F19" i="3"/>
  <c r="G19" i="3"/>
  <c r="C19" i="3"/>
  <c r="D14" i="3"/>
  <c r="D31" i="3" s="1"/>
  <c r="E14" i="3"/>
  <c r="E31" i="3" s="1"/>
  <c r="C14" i="3"/>
  <c r="C31" i="3" s="1"/>
  <c r="D23" i="2"/>
  <c r="E23" i="2"/>
  <c r="F23" i="2"/>
  <c r="G23" i="2"/>
  <c r="C23" i="2"/>
  <c r="D31" i="1"/>
  <c r="E31" i="1"/>
  <c r="F31" i="1"/>
  <c r="G31" i="1"/>
  <c r="C31" i="1"/>
  <c r="B8" i="4" s="1"/>
  <c r="C46" i="1"/>
  <c r="F8" i="4" l="1"/>
  <c r="F52" i="1"/>
  <c r="E8" i="4"/>
  <c r="E52" i="1"/>
  <c r="D8" i="4"/>
  <c r="D52" i="1"/>
  <c r="C8" i="4"/>
  <c r="C52" i="1"/>
  <c r="G26" i="3"/>
  <c r="G28" i="3" s="1"/>
  <c r="G52" i="1"/>
  <c r="F26" i="3"/>
  <c r="F28" i="3" s="1"/>
  <c r="G31" i="3"/>
  <c r="F31" i="3"/>
  <c r="D36" i="1"/>
  <c r="D47" i="1" s="1"/>
  <c r="D48" i="1" s="1"/>
  <c r="E36" i="1"/>
  <c r="E47" i="1" s="1"/>
  <c r="E48" i="1" s="1"/>
  <c r="F36" i="1"/>
  <c r="F47" i="1" s="1"/>
  <c r="F48" i="1" s="1"/>
  <c r="G36" i="1"/>
  <c r="G47" i="1" s="1"/>
  <c r="G48" i="1" s="1"/>
  <c r="C36" i="1"/>
  <c r="C47" i="1" s="1"/>
  <c r="C48" i="1" s="1"/>
  <c r="D22" i="1"/>
  <c r="D23" i="1" s="1"/>
  <c r="E22" i="1"/>
  <c r="E23" i="1" s="1"/>
  <c r="F22" i="1"/>
  <c r="F23" i="1" s="1"/>
  <c r="G22" i="1"/>
  <c r="G23" i="1" s="1"/>
  <c r="C22" i="1"/>
  <c r="C23" i="1" s="1"/>
  <c r="C9" i="4" l="1"/>
  <c r="D9" i="4"/>
  <c r="E9" i="4"/>
  <c r="F9" i="4"/>
  <c r="B9" i="4"/>
  <c r="C12" i="2" l="1"/>
  <c r="D10" i="2"/>
  <c r="D17" i="2" s="1"/>
  <c r="D19" i="2" s="1"/>
  <c r="E10" i="2"/>
  <c r="E17" i="2" s="1"/>
  <c r="E19" i="2" s="1"/>
  <c r="F10" i="2"/>
  <c r="F17" i="2" s="1"/>
  <c r="F19" i="2" s="1"/>
  <c r="G10" i="2"/>
  <c r="G17" i="2" s="1"/>
  <c r="G19" i="2" s="1"/>
  <c r="C10" i="2"/>
  <c r="C17" i="2" l="1"/>
  <c r="C19" i="2" s="1"/>
  <c r="C21" i="2" s="1"/>
  <c r="C26" i="2" s="1"/>
  <c r="F21" i="2"/>
  <c r="F26" i="2" s="1"/>
  <c r="G21" i="2"/>
  <c r="G26" i="2" s="1"/>
  <c r="E21" i="2"/>
  <c r="D11" i="4"/>
  <c r="D21" i="2"/>
  <c r="D26" i="2" s="1"/>
  <c r="C11" i="4"/>
  <c r="B11" i="4"/>
  <c r="C29" i="2" l="1"/>
  <c r="G29" i="2"/>
  <c r="F29" i="2"/>
  <c r="B7" i="4"/>
  <c r="B10" i="4"/>
  <c r="B6" i="4"/>
  <c r="E26" i="2"/>
  <c r="D29" i="2"/>
  <c r="C10" i="4"/>
  <c r="C6" i="4"/>
  <c r="C7" i="4"/>
  <c r="F11" i="4"/>
  <c r="E11" i="4"/>
  <c r="E29" i="2" l="1"/>
  <c r="C26" i="3"/>
  <c r="E26" i="3"/>
  <c r="E28" i="3" s="1"/>
  <c r="D26" i="3"/>
  <c r="C28" i="3" l="1"/>
  <c r="G50" i="1" l="1"/>
  <c r="D10" i="4" l="1"/>
  <c r="D6" i="4"/>
  <c r="F10" i="4"/>
  <c r="F7" i="4"/>
  <c r="F6" i="4"/>
  <c r="E10" i="4"/>
  <c r="E7" i="4"/>
  <c r="E6" i="4"/>
  <c r="D28" i="3" l="1"/>
  <c r="D7" i="4"/>
  <c r="D50" i="1" l="1"/>
  <c r="C50" i="1"/>
  <c r="F50" i="1"/>
  <c r="E50" i="1"/>
</calcChain>
</file>

<file path=xl/sharedStrings.xml><?xml version="1.0" encoding="utf-8"?>
<sst xmlns="http://schemas.openxmlformats.org/spreadsheetml/2006/main" count="116" uniqueCount="91">
  <si>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</si>
  <si>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</si>
  <si>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</si>
  <si>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</si>
  <si>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</si>
  <si>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</si>
  <si>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</si>
  <si>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</si>
  <si>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</si>
  <si>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</si>
  <si>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</si>
  <si>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</si>
  <si>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</si>
  <si>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</si>
  <si>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</si>
  <si>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</si>
  <si>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</si>
  <si>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</si>
  <si>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</si>
  <si>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</si>
  <si>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Cash &amp; Cash equivalents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</si>
  <si>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</si>
  <si>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</si>
  <si>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</si>
  <si>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</si>
  <si>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</si>
  <si>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</si>
  <si>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</si>
  <si>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</si>
  <si>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</si>
  <si>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</si>
  <si>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</si>
  <si>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</si>
  <si>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</si>
  <si>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</si>
  <si>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</si>
  <si>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</si>
  <si>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</si>
  <si>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</si>
  <si>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</si>
  <si>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</si>
  <si>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</si>
  <si>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</si>
  <si>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</si>
  <si>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</si>
  <si>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</si>
  <si>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</si>
  <si>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</si>
  <si>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</si>
  <si>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Cash received from sales</t>
  </si>
  <si>
    <t>Other income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</si>
  <si>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</si>
  <si>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</si>
  <si>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</si>
  <si>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</si>
  <si>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</si>
  <si>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</si>
  <si>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</si>
  <si>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</si>
  <si>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</si>
  <si>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Share Capital</t>
  </si>
  <si>
    <t>Retained earnings</t>
  </si>
  <si>
    <t>Financial expenses</t>
  </si>
  <si>
    <t>Revaluation surplus</t>
  </si>
  <si>
    <t>Long term loan (secured)</t>
  </si>
  <si>
    <t>Long term loans</t>
  </si>
  <si>
    <t>Short term bank loans</t>
  </si>
  <si>
    <t>Selling &amp; distribution expenses</t>
  </si>
  <si>
    <t>Administrative expenses</t>
  </si>
  <si>
    <t>Income tax paid &amp; deducted at source</t>
  </si>
  <si>
    <t>Tangible fixed asset acquired</t>
  </si>
  <si>
    <t>BD WELDING</t>
  </si>
  <si>
    <t>Property, plant and equipment</t>
  </si>
  <si>
    <t>Land at new factory</t>
  </si>
  <si>
    <t>New factory building under construction</t>
  </si>
  <si>
    <t>New plant under construction</t>
  </si>
  <si>
    <t>Deferred expenses</t>
  </si>
  <si>
    <t>Trade &amp; other receivables</t>
  </si>
  <si>
    <t>Advance, deposit &amp; prepayments</t>
  </si>
  <si>
    <t>Land and building construction held for sale</t>
  </si>
  <si>
    <t>Capital reserve</t>
  </si>
  <si>
    <t>Trade payables</t>
  </si>
  <si>
    <t>Unclaimed dividend</t>
  </si>
  <si>
    <t>Liabilities for expenses</t>
  </si>
  <si>
    <t>Provision for income tax</t>
  </si>
  <si>
    <t>Liabilities for other finance</t>
  </si>
  <si>
    <t>Payment to suppliers and creditors for expenses</t>
  </si>
  <si>
    <t>Paid for operating expenses</t>
  </si>
  <si>
    <t>Paid to financial expenses</t>
  </si>
  <si>
    <t>Interest income</t>
  </si>
  <si>
    <t>Short 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</si>
</sst>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3" fillId="0" borderId="0" xfId="0" applyFont="1" applyAlignment="1"/>
    <xf numFmtId="2" fontId="2" fillId="0" borderId="0" xfId="0" applyNumberFormat="1" applyFont="1"/>
    <xf numFmtId="164" fontId="1" fillId="0" borderId="1" xfId="1" applyNumberFormat="1" applyFont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C4" sqref="C4:G4"/>
    </sheetView>
  </sheetViews>
  <sheetFormatPr defaultRowHeight="15" x14ac:dyDescent="0.25"/>
  <cols>
    <col min="1" max="1" width="49.28515625" customWidth="1"/>
    <col min="2" max="2" width="16.140625" customWidth="1"/>
    <col min="3" max="3" width="17.5703125" customWidth="1"/>
    <col min="4" max="4" width="14.28515625" bestFit="1" customWidth="1"/>
    <col min="5" max="5" width="17.28515625" customWidth="1"/>
    <col min="6" max="6" width="18.140625" customWidth="1"/>
    <col min="7" max="7" width="17.28515625" customWidth="1"/>
    <col min="8" max="8" width="14.28515625" bestFit="1" customWidth="1"/>
  </cols>
  <sheetData>
    <row r="1" spans="1:8" ht="15.75" x14ac:dyDescent="0.25">
      <c r="A1" s="8" t="s">
        <v>71</v>
      </c>
    </row>
    <row r="2" spans="1:8" ht="15.75" x14ac:dyDescent="0.25">
      <c r="A2" s="8" t="s">
        <v>31</v>
      </c>
    </row>
    <row r="3" spans="1:8" ht="15.75" x14ac:dyDescent="0.25">
      <c r="A3" s="8" t="s">
        <v>32</v>
      </c>
    </row>
    <row r="4" spans="1:8" ht="15.75" x14ac:dyDescent="0.25">
      <c r="A4" s="8"/>
      <c r="C4" s="24"/>
      <c r="D4" s="24"/>
      <c r="E4" s="24"/>
      <c r="F4" s="24"/>
      <c r="G4" s="24"/>
    </row>
    <row r="5" spans="1:8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  <c r="H5" s="6"/>
    </row>
    <row r="6" spans="1:8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  <c r="H6" s="7"/>
    </row>
    <row r="7" spans="1:8" x14ac:dyDescent="0.25">
      <c r="A7" s="11" t="s">
        <v>33</v>
      </c>
      <c r="B7" s="4"/>
      <c r="C7" s="4"/>
      <c r="D7" s="4"/>
      <c r="E7" s="4"/>
      <c r="F7" s="4"/>
      <c r="G7" s="4"/>
      <c r="H7" s="4"/>
    </row>
    <row r="8" spans="1:8" x14ac:dyDescent="0.25">
      <c r="A8" s="1" t="s">
        <v>0</v>
      </c>
      <c r="B8" s="4"/>
      <c r="D8" s="4"/>
      <c r="E8" s="4"/>
      <c r="F8" s="4"/>
      <c r="G8" s="4"/>
      <c r="H8" s="4"/>
    </row>
    <row r="9" spans="1:8" x14ac:dyDescent="0.25">
      <c r="A9" t="s">
        <v>72</v>
      </c>
      <c r="B9" s="4"/>
      <c r="C9" s="4">
        <v>169271714</v>
      </c>
      <c r="D9" s="33">
        <v>166409392</v>
      </c>
      <c r="E9" s="4"/>
      <c r="F9" s="4"/>
      <c r="G9" s="4"/>
      <c r="H9" s="4"/>
    </row>
    <row r="10" spans="1:8" x14ac:dyDescent="0.25">
      <c r="A10" t="s">
        <v>73</v>
      </c>
      <c r="B10" s="4"/>
      <c r="C10" s="4">
        <v>46700977</v>
      </c>
      <c r="D10" s="33">
        <v>47049519</v>
      </c>
      <c r="E10" s="4"/>
      <c r="F10" s="4"/>
      <c r="G10" s="4"/>
      <c r="H10" s="4"/>
    </row>
    <row r="11" spans="1:8" x14ac:dyDescent="0.25">
      <c r="A11" t="s">
        <v>74</v>
      </c>
      <c r="B11" s="4"/>
      <c r="C11" s="4">
        <v>2268691</v>
      </c>
      <c r="D11" s="33">
        <v>3801268</v>
      </c>
      <c r="E11" s="4"/>
      <c r="F11" s="4"/>
      <c r="G11" s="4"/>
      <c r="H11" s="4"/>
    </row>
    <row r="12" spans="1:8" x14ac:dyDescent="0.25">
      <c r="A12" t="s">
        <v>75</v>
      </c>
      <c r="B12" s="4"/>
      <c r="C12" s="4">
        <v>2152863</v>
      </c>
      <c r="D12" s="33">
        <v>0</v>
      </c>
      <c r="E12" s="4"/>
      <c r="F12" s="4"/>
      <c r="G12" s="4"/>
      <c r="H12" s="4"/>
    </row>
    <row r="13" spans="1:8" x14ac:dyDescent="0.25">
      <c r="A13" t="s">
        <v>76</v>
      </c>
      <c r="B13" s="4"/>
      <c r="C13" s="4">
        <v>20602432</v>
      </c>
      <c r="D13" s="33">
        <v>19407597</v>
      </c>
      <c r="E13" s="4"/>
      <c r="F13" s="4"/>
      <c r="G13" s="4"/>
      <c r="H13" s="4"/>
    </row>
    <row r="14" spans="1:8" x14ac:dyDescent="0.25">
      <c r="A14" s="1" t="s">
        <v>17</v>
      </c>
      <c r="B14" s="18"/>
      <c r="C14" s="18">
        <f>SUM(C9:C13)</f>
        <v>240996677</v>
      </c>
      <c r="D14" s="18">
        <f t="shared" ref="D14:G14" si="0">SUM(D9:D13)</f>
        <v>236667776</v>
      </c>
      <c r="E14" s="18">
        <f t="shared" si="0"/>
        <v>0</v>
      </c>
      <c r="F14" s="18">
        <f t="shared" si="0"/>
        <v>0</v>
      </c>
      <c r="G14" s="18">
        <f t="shared" si="0"/>
        <v>0</v>
      </c>
      <c r="H14" s="5"/>
    </row>
    <row r="15" spans="1:8" x14ac:dyDescent="0.25">
      <c r="A15" s="1"/>
      <c r="B15" s="5"/>
      <c r="C15" s="5"/>
      <c r="D15" s="5"/>
      <c r="E15" s="5"/>
      <c r="F15" s="5"/>
      <c r="G15" s="5"/>
      <c r="H15" s="5"/>
    </row>
    <row r="16" spans="1:8" x14ac:dyDescent="0.25">
      <c r="A16" s="1" t="s">
        <v>21</v>
      </c>
      <c r="B16" s="4"/>
      <c r="C16" s="4"/>
      <c r="D16" s="4"/>
      <c r="E16" s="4"/>
      <c r="F16" s="4"/>
      <c r="G16" s="4"/>
      <c r="H16" s="4"/>
    </row>
    <row r="17" spans="1:8" x14ac:dyDescent="0.25">
      <c r="A17" t="s">
        <v>1</v>
      </c>
      <c r="B17" s="4"/>
      <c r="C17" s="33">
        <v>205838257</v>
      </c>
      <c r="D17" s="33">
        <v>205838257</v>
      </c>
      <c r="E17" s="4"/>
      <c r="F17" s="4"/>
      <c r="G17" s="4"/>
      <c r="H17" s="4"/>
    </row>
    <row r="18" spans="1:8" x14ac:dyDescent="0.25">
      <c r="A18" t="s">
        <v>77</v>
      </c>
      <c r="B18" s="4"/>
      <c r="C18" s="33">
        <v>215174724</v>
      </c>
      <c r="D18" s="33">
        <v>212630043</v>
      </c>
      <c r="E18" s="4"/>
      <c r="F18" s="4"/>
      <c r="G18" s="4"/>
      <c r="H18" s="4"/>
    </row>
    <row r="19" spans="1:8" x14ac:dyDescent="0.25">
      <c r="A19" t="s">
        <v>78</v>
      </c>
      <c r="B19" s="4"/>
      <c r="C19" s="33">
        <v>97809251</v>
      </c>
      <c r="D19" s="33">
        <v>91240424</v>
      </c>
      <c r="E19" s="4"/>
      <c r="F19" s="4"/>
      <c r="G19" s="4"/>
      <c r="H19" s="4"/>
    </row>
    <row r="20" spans="1:8" x14ac:dyDescent="0.25">
      <c r="A20" t="s">
        <v>79</v>
      </c>
      <c r="B20" s="4"/>
      <c r="C20" s="33">
        <v>398465000</v>
      </c>
      <c r="D20" s="33">
        <v>398465000</v>
      </c>
      <c r="E20" s="4"/>
      <c r="F20" s="4"/>
      <c r="G20" s="4"/>
      <c r="H20" s="4"/>
    </row>
    <row r="21" spans="1:8" x14ac:dyDescent="0.25">
      <c r="A21" t="s">
        <v>20</v>
      </c>
      <c r="B21" s="4"/>
      <c r="C21" s="33">
        <v>14835287</v>
      </c>
      <c r="D21" s="33">
        <v>26618610</v>
      </c>
      <c r="E21" s="4"/>
      <c r="F21" s="4"/>
      <c r="G21" s="4"/>
      <c r="H21" s="4"/>
    </row>
    <row r="22" spans="1:8" x14ac:dyDescent="0.25">
      <c r="A22" s="1" t="s">
        <v>18</v>
      </c>
      <c r="B22" s="17"/>
      <c r="C22" s="17">
        <f>SUM(C17:C21)</f>
        <v>932122519</v>
      </c>
      <c r="D22" s="17">
        <f>SUM(D17:D21)</f>
        <v>934792334</v>
      </c>
      <c r="E22" s="17">
        <f>SUM(E17:E21)</f>
        <v>0</v>
      </c>
      <c r="F22" s="17">
        <f>SUM(F17:F21)</f>
        <v>0</v>
      </c>
      <c r="G22" s="17">
        <f>SUM(G17:G21)</f>
        <v>0</v>
      </c>
      <c r="H22" s="5"/>
    </row>
    <row r="23" spans="1:8" ht="15.75" thickBot="1" x14ac:dyDescent="0.3">
      <c r="A23" s="1" t="s">
        <v>19</v>
      </c>
      <c r="B23" s="23"/>
      <c r="C23" s="23">
        <f>C14+C22</f>
        <v>1173119196</v>
      </c>
      <c r="D23" s="23">
        <f t="shared" ref="D23:G23" si="1">D14+D22</f>
        <v>1171460110</v>
      </c>
      <c r="E23" s="23">
        <f t="shared" si="1"/>
        <v>0</v>
      </c>
      <c r="F23" s="23">
        <f t="shared" si="1"/>
        <v>0</v>
      </c>
      <c r="G23" s="23">
        <f t="shared" si="1"/>
        <v>0</v>
      </c>
      <c r="H23" s="5"/>
    </row>
    <row r="24" spans="1:8" x14ac:dyDescent="0.25">
      <c r="A24" s="1"/>
      <c r="B24" s="5"/>
      <c r="C24" s="5"/>
      <c r="D24" s="5"/>
      <c r="E24" s="5"/>
      <c r="F24" s="5"/>
      <c r="G24" s="5"/>
      <c r="H24" s="5"/>
    </row>
    <row r="25" spans="1:8" x14ac:dyDescent="0.25">
      <c r="A25" s="12" t="s">
        <v>34</v>
      </c>
      <c r="B25" s="4"/>
      <c r="C25" s="4"/>
      <c r="D25" s="4"/>
      <c r="E25" s="4"/>
      <c r="F25" s="4"/>
      <c r="G25" s="4"/>
      <c r="H25" s="4"/>
    </row>
    <row r="26" spans="1:8" x14ac:dyDescent="0.25">
      <c r="A26" s="1" t="s">
        <v>35</v>
      </c>
      <c r="B26" s="4"/>
      <c r="C26" s="4"/>
      <c r="D26" s="4"/>
      <c r="E26" s="4"/>
      <c r="F26" s="4"/>
      <c r="G26" s="4"/>
      <c r="H26" s="4"/>
    </row>
    <row r="27" spans="1:8" x14ac:dyDescent="0.25">
      <c r="A27" t="s">
        <v>60</v>
      </c>
      <c r="B27" s="4"/>
      <c r="C27" s="33">
        <v>429201045</v>
      </c>
      <c r="D27" s="33">
        <v>429201045</v>
      </c>
      <c r="E27" s="4"/>
      <c r="F27" s="4"/>
      <c r="G27" s="4"/>
      <c r="H27" s="4"/>
    </row>
    <row r="28" spans="1:8" x14ac:dyDescent="0.25">
      <c r="A28" s="2" t="s">
        <v>80</v>
      </c>
      <c r="B28" s="10"/>
      <c r="C28" s="34">
        <v>26094843</v>
      </c>
      <c r="D28" s="34">
        <v>26094843</v>
      </c>
      <c r="E28" s="10"/>
      <c r="F28" s="10"/>
      <c r="G28" s="10"/>
      <c r="H28" s="4"/>
    </row>
    <row r="29" spans="1:8" x14ac:dyDescent="0.25">
      <c r="A29" s="2" t="s">
        <v>63</v>
      </c>
      <c r="B29" s="10"/>
      <c r="C29" s="34">
        <v>31613305</v>
      </c>
      <c r="D29" s="34">
        <v>30971247</v>
      </c>
      <c r="E29" s="10"/>
      <c r="F29" s="10"/>
      <c r="G29" s="10"/>
      <c r="H29" s="4"/>
    </row>
    <row r="30" spans="1:8" x14ac:dyDescent="0.25">
      <c r="A30" t="s">
        <v>61</v>
      </c>
      <c r="B30" s="4"/>
      <c r="C30" s="33">
        <v>16117026</v>
      </c>
      <c r="D30" s="33">
        <v>10380613</v>
      </c>
      <c r="E30" s="4"/>
      <c r="F30" s="4"/>
      <c r="G30" s="4"/>
      <c r="H30" s="4"/>
    </row>
    <row r="31" spans="1:8" x14ac:dyDescent="0.25">
      <c r="A31" s="1" t="s">
        <v>36</v>
      </c>
      <c r="B31" s="4"/>
      <c r="C31" s="35">
        <f>SUM(C27:C30)</f>
        <v>503026219</v>
      </c>
      <c r="D31" s="35">
        <f>SUM(D27:D30)</f>
        <v>496647748</v>
      </c>
      <c r="E31" s="35">
        <f>SUM(E27:E30)</f>
        <v>0</v>
      </c>
      <c r="F31" s="35">
        <f>SUM(F27:F30)</f>
        <v>0</v>
      </c>
      <c r="G31" s="35">
        <f>SUM(G27:G30)</f>
        <v>0</v>
      </c>
      <c r="H31" s="4"/>
    </row>
    <row r="32" spans="1:8" x14ac:dyDescent="0.25">
      <c r="A32" s="1"/>
      <c r="B32" s="5"/>
      <c r="C32" s="5"/>
      <c r="D32" s="5"/>
      <c r="E32" s="5"/>
      <c r="F32" s="5"/>
      <c r="G32" s="5"/>
      <c r="H32" s="5"/>
    </row>
    <row r="33" spans="1:8" x14ac:dyDescent="0.25">
      <c r="A33" s="1" t="s">
        <v>22</v>
      </c>
      <c r="B33" s="4"/>
      <c r="C33" s="4"/>
      <c r="D33" s="4"/>
      <c r="E33" s="4"/>
      <c r="F33" s="4"/>
      <c r="G33" s="4"/>
      <c r="H33" s="4"/>
    </row>
    <row r="34" spans="1:8" x14ac:dyDescent="0.25">
      <c r="A34" t="s">
        <v>3</v>
      </c>
      <c r="B34" s="4"/>
      <c r="C34" s="33">
        <v>5791443</v>
      </c>
      <c r="D34" s="33">
        <v>5791443</v>
      </c>
      <c r="E34" s="4"/>
      <c r="F34" s="4"/>
      <c r="G34" s="4"/>
      <c r="H34" s="4"/>
    </row>
    <row r="35" spans="1:8" x14ac:dyDescent="0.25">
      <c r="A35" s="2" t="s">
        <v>64</v>
      </c>
      <c r="B35" s="4"/>
      <c r="C35" s="33">
        <v>316515</v>
      </c>
      <c r="D35" s="33">
        <v>316515</v>
      </c>
      <c r="E35" s="4"/>
      <c r="F35" s="4"/>
      <c r="G35" s="4"/>
      <c r="H35" s="4"/>
    </row>
    <row r="36" spans="1:8" x14ac:dyDescent="0.25">
      <c r="A36" s="1" t="s">
        <v>23</v>
      </c>
      <c r="B36" s="18"/>
      <c r="C36" s="18">
        <f>SUM(C34:C35)</f>
        <v>6107958</v>
      </c>
      <c r="D36" s="18">
        <f>SUM(D34:D35)</f>
        <v>6107958</v>
      </c>
      <c r="E36" s="18">
        <f>SUM(E34:E35)</f>
        <v>0</v>
      </c>
      <c r="F36" s="18">
        <f>SUM(F34:F35)</f>
        <v>0</v>
      </c>
      <c r="G36" s="18">
        <f>SUM(G34:G35)</f>
        <v>0</v>
      </c>
      <c r="H36" s="5"/>
    </row>
    <row r="37" spans="1:8" x14ac:dyDescent="0.25">
      <c r="A37" s="1"/>
      <c r="B37" s="5"/>
      <c r="C37" s="5"/>
      <c r="D37" s="5"/>
      <c r="E37" s="5"/>
      <c r="F37" s="5"/>
      <c r="G37" s="5"/>
      <c r="H37" s="5"/>
    </row>
    <row r="38" spans="1:8" x14ac:dyDescent="0.25">
      <c r="A38" s="1" t="s">
        <v>24</v>
      </c>
      <c r="B38" s="4"/>
      <c r="C38" s="4"/>
      <c r="D38" s="4"/>
      <c r="E38" s="4"/>
      <c r="F38" s="4"/>
      <c r="G38" s="4"/>
      <c r="H38" s="4"/>
    </row>
    <row r="39" spans="1:8" x14ac:dyDescent="0.25">
      <c r="A39" t="s">
        <v>65</v>
      </c>
      <c r="B39" s="4"/>
      <c r="C39" s="33">
        <v>0</v>
      </c>
      <c r="D39" s="33">
        <v>0</v>
      </c>
      <c r="E39" s="4">
        <v>0</v>
      </c>
      <c r="F39" s="4">
        <v>0</v>
      </c>
      <c r="G39" s="4">
        <v>0</v>
      </c>
      <c r="H39" s="4"/>
    </row>
    <row r="40" spans="1:8" x14ac:dyDescent="0.25">
      <c r="A40" t="s">
        <v>66</v>
      </c>
      <c r="B40" s="4"/>
      <c r="C40" s="33">
        <v>48169359</v>
      </c>
      <c r="D40" s="33">
        <v>48169359</v>
      </c>
      <c r="E40" s="4"/>
      <c r="F40" s="4"/>
      <c r="G40" s="4"/>
      <c r="H40" s="4"/>
    </row>
    <row r="41" spans="1:8" x14ac:dyDescent="0.25">
      <c r="A41" s="2" t="s">
        <v>81</v>
      </c>
      <c r="B41" s="10"/>
      <c r="C41" s="34">
        <v>2372978</v>
      </c>
      <c r="D41" s="34">
        <v>2372977</v>
      </c>
      <c r="E41" s="10"/>
      <c r="F41" s="10"/>
      <c r="G41" s="10"/>
      <c r="H41" s="4"/>
    </row>
    <row r="42" spans="1:8" x14ac:dyDescent="0.25">
      <c r="A42" s="2" t="s">
        <v>82</v>
      </c>
      <c r="B42" s="10"/>
      <c r="C42" s="34">
        <v>3268007</v>
      </c>
      <c r="D42" s="34">
        <v>3268007</v>
      </c>
      <c r="E42" s="10"/>
      <c r="F42" s="10"/>
      <c r="G42" s="10"/>
      <c r="H42" s="4"/>
    </row>
    <row r="43" spans="1:8" x14ac:dyDescent="0.25">
      <c r="A43" s="2" t="s">
        <v>83</v>
      </c>
      <c r="B43" s="10"/>
      <c r="C43" s="34">
        <v>9232814</v>
      </c>
      <c r="D43" s="34">
        <v>13928201</v>
      </c>
      <c r="E43" s="10"/>
      <c r="F43" s="10"/>
      <c r="G43" s="10"/>
      <c r="H43" s="4"/>
    </row>
    <row r="44" spans="1:8" x14ac:dyDescent="0.25">
      <c r="A44" t="s">
        <v>84</v>
      </c>
      <c r="B44" s="4"/>
      <c r="C44" s="33">
        <v>54371505</v>
      </c>
      <c r="D44" s="33">
        <v>54371505</v>
      </c>
      <c r="E44" s="4"/>
      <c r="F44" s="4"/>
      <c r="G44" s="4"/>
      <c r="H44" s="4"/>
    </row>
    <row r="45" spans="1:8" x14ac:dyDescent="0.25">
      <c r="A45" t="s">
        <v>85</v>
      </c>
      <c r="B45" s="4"/>
      <c r="C45" s="33">
        <v>546570356</v>
      </c>
      <c r="D45" s="33">
        <v>546570356</v>
      </c>
      <c r="E45" s="4"/>
      <c r="F45" s="4"/>
      <c r="G45" s="4"/>
      <c r="H45" s="4"/>
    </row>
    <row r="46" spans="1:8" x14ac:dyDescent="0.25">
      <c r="A46" s="1" t="s">
        <v>25</v>
      </c>
      <c r="B46" s="17"/>
      <c r="C46" s="17">
        <f>SUM(C39:C45)</f>
        <v>663985019</v>
      </c>
      <c r="D46" s="17">
        <f t="shared" ref="D46:G46" si="2">SUM(D39:D45)</f>
        <v>668680405</v>
      </c>
      <c r="E46" s="17">
        <f t="shared" si="2"/>
        <v>0</v>
      </c>
      <c r="F46" s="17">
        <f t="shared" si="2"/>
        <v>0</v>
      </c>
      <c r="G46" s="17">
        <f t="shared" si="2"/>
        <v>0</v>
      </c>
      <c r="H46" s="5"/>
    </row>
    <row r="47" spans="1:8" x14ac:dyDescent="0.25">
      <c r="A47" s="1" t="s">
        <v>37</v>
      </c>
      <c r="B47" s="18"/>
      <c r="C47" s="18">
        <f>C36+C46</f>
        <v>670092977</v>
      </c>
      <c r="D47" s="18">
        <f t="shared" ref="D47:G47" si="3">D36+D46</f>
        <v>674788363</v>
      </c>
      <c r="E47" s="18">
        <f t="shared" si="3"/>
        <v>0</v>
      </c>
      <c r="F47" s="18">
        <f t="shared" si="3"/>
        <v>0</v>
      </c>
      <c r="G47" s="18">
        <f t="shared" si="3"/>
        <v>0</v>
      </c>
      <c r="H47" s="5"/>
    </row>
    <row r="48" spans="1:8" ht="15.75" thickBot="1" x14ac:dyDescent="0.3">
      <c r="A48" s="1" t="s">
        <v>38</v>
      </c>
      <c r="B48" s="23"/>
      <c r="C48" s="23">
        <f>C31+C47</f>
        <v>1173119196</v>
      </c>
      <c r="D48" s="23">
        <f t="shared" ref="D48:G48" si="4">D31+D47</f>
        <v>1171436111</v>
      </c>
      <c r="E48" s="23">
        <f t="shared" si="4"/>
        <v>0</v>
      </c>
      <c r="F48" s="23">
        <f t="shared" si="4"/>
        <v>0</v>
      </c>
      <c r="G48" s="23">
        <f t="shared" si="4"/>
        <v>0</v>
      </c>
      <c r="H48" s="5"/>
    </row>
    <row r="49" spans="1:8" x14ac:dyDescent="0.25">
      <c r="B49" s="4"/>
      <c r="C49" s="4"/>
      <c r="D49" s="4"/>
      <c r="E49" s="4"/>
      <c r="F49" s="4"/>
      <c r="G49" s="4"/>
      <c r="H49" s="4"/>
    </row>
    <row r="50" spans="1:8" x14ac:dyDescent="0.25">
      <c r="A50" t="s">
        <v>6</v>
      </c>
      <c r="C50" t="str">
        <f>IF(C23=C48,"Balanced","Not Balanced")</f>
        <v>Balanced</v>
      </c>
      <c r="D50" t="str">
        <f>IF(D23=D48,"Balanced","Not Balanced")</f>
        <v>Not Balanced</v>
      </c>
      <c r="E50" t="str">
        <f>IF(E23=E48,"Balanced","Not Balanced")</f>
        <v>Balanced</v>
      </c>
      <c r="F50" s="27" t="str">
        <f>IF(F23=F48,"Balanced","Not Balanced")</f>
        <v>Balanced</v>
      </c>
      <c r="G50" s="27" t="str">
        <f>IF(G23=G48,"Balanced","Not Balanced")</f>
        <v>Balanced</v>
      </c>
    </row>
    <row r="52" spans="1:8" s="1" customFormat="1" x14ac:dyDescent="0.25">
      <c r="A52" s="1" t="s">
        <v>39</v>
      </c>
      <c r="B52" s="20"/>
      <c r="C52" s="20">
        <f>C31/(C27/10)</f>
        <v>11.720060443934846</v>
      </c>
      <c r="D52" s="20">
        <f>D31/(D27/10)</f>
        <v>11.571447781540234</v>
      </c>
      <c r="E52" s="20" t="e">
        <f>E31/(E27/10)</f>
        <v>#DIV/0!</v>
      </c>
      <c r="F52" s="20" t="e">
        <f>F31/(F27/10)</f>
        <v>#DIV/0!</v>
      </c>
      <c r="G52" s="20" t="e">
        <f>G31/(G27/10)</f>
        <v>#DIV/0!</v>
      </c>
      <c r="H5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C4" sqref="C4:G4"/>
    </sheetView>
  </sheetViews>
  <sheetFormatPr defaultRowHeight="15" x14ac:dyDescent="0.25"/>
  <cols>
    <col min="1" max="1" width="42.28515625" customWidth="1"/>
    <col min="2" max="2" width="15" bestFit="1" customWidth="1"/>
    <col min="3" max="3" width="15.42578125" customWidth="1"/>
    <col min="4" max="4" width="15" bestFit="1" customWidth="1"/>
    <col min="5" max="5" width="15.140625" customWidth="1"/>
    <col min="6" max="6" width="14.28515625" bestFit="1" customWidth="1"/>
    <col min="7" max="7" width="18.28515625" customWidth="1"/>
  </cols>
  <sheetData>
    <row r="1" spans="1:7" ht="15.75" x14ac:dyDescent="0.25">
      <c r="A1" s="8" t="s">
        <v>71</v>
      </c>
    </row>
    <row r="2" spans="1:7" ht="17.25" customHeight="1" x14ac:dyDescent="0.25">
      <c r="A2" s="14" t="s">
        <v>40</v>
      </c>
    </row>
    <row r="3" spans="1:7" ht="17.25" customHeight="1" x14ac:dyDescent="0.25">
      <c r="A3" s="8" t="s">
        <v>32</v>
      </c>
    </row>
    <row r="4" spans="1:7" ht="17.25" customHeight="1" x14ac:dyDescent="0.25">
      <c r="A4" s="8"/>
      <c r="C4" s="24"/>
      <c r="D4" s="24"/>
      <c r="E4" s="24"/>
      <c r="F4" s="24"/>
      <c r="G4" s="24"/>
    </row>
    <row r="5" spans="1:7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</row>
    <row r="6" spans="1:7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</row>
    <row r="7" spans="1:7" x14ac:dyDescent="0.25">
      <c r="B7" s="7"/>
      <c r="C7" s="7"/>
      <c r="D7" s="7"/>
      <c r="E7" s="7"/>
      <c r="F7" s="7"/>
      <c r="G7" s="7"/>
    </row>
    <row r="8" spans="1:7" x14ac:dyDescent="0.25">
      <c r="A8" s="1" t="s">
        <v>10</v>
      </c>
      <c r="B8" s="4"/>
      <c r="C8" s="36">
        <v>0</v>
      </c>
      <c r="D8" s="36">
        <v>0</v>
      </c>
      <c r="E8" s="37"/>
      <c r="F8" s="37"/>
      <c r="G8" s="37"/>
    </row>
    <row r="9" spans="1:7" x14ac:dyDescent="0.25">
      <c r="A9" s="1" t="s">
        <v>11</v>
      </c>
      <c r="B9" s="4"/>
      <c r="C9" s="36">
        <v>4554766</v>
      </c>
      <c r="D9" s="36">
        <v>6126283</v>
      </c>
      <c r="E9" s="36"/>
      <c r="F9" s="36"/>
      <c r="G9" s="36"/>
    </row>
    <row r="10" spans="1:7" s="2" customFormat="1" x14ac:dyDescent="0.25">
      <c r="A10" s="1" t="s">
        <v>44</v>
      </c>
      <c r="B10" s="16"/>
      <c r="C10" s="17">
        <f>C8-C9</f>
        <v>-4554766</v>
      </c>
      <c r="D10" s="17">
        <f t="shared" ref="D10:G10" si="0">D8-D9</f>
        <v>-6126283</v>
      </c>
      <c r="E10" s="17">
        <f t="shared" si="0"/>
        <v>0</v>
      </c>
      <c r="F10" s="17">
        <f t="shared" si="0"/>
        <v>0</v>
      </c>
      <c r="G10" s="17">
        <f t="shared" si="0"/>
        <v>0</v>
      </c>
    </row>
    <row r="11" spans="1:7" s="2" customFormat="1" x14ac:dyDescent="0.25">
      <c r="A11" s="1"/>
      <c r="B11" s="26"/>
      <c r="C11" s="21"/>
      <c r="D11" s="21"/>
      <c r="E11" s="21"/>
      <c r="F11" s="21"/>
      <c r="G11" s="21"/>
    </row>
    <row r="12" spans="1:7" s="2" customFormat="1" x14ac:dyDescent="0.25">
      <c r="A12" s="1" t="s">
        <v>45</v>
      </c>
      <c r="B12" s="21"/>
      <c r="C12" s="28">
        <f>SUM(C13:C15)</f>
        <v>9788184</v>
      </c>
      <c r="D12" s="28">
        <f t="shared" ref="D12:G12" si="1">SUM(D13:D15)</f>
        <v>14595144</v>
      </c>
      <c r="E12" s="28">
        <f t="shared" si="1"/>
        <v>0</v>
      </c>
      <c r="F12" s="28">
        <f t="shared" si="1"/>
        <v>0</v>
      </c>
      <c r="G12" s="28">
        <f t="shared" si="1"/>
        <v>0</v>
      </c>
    </row>
    <row r="13" spans="1:7" s="2" customFormat="1" x14ac:dyDescent="0.25">
      <c r="A13" s="2" t="s">
        <v>68</v>
      </c>
      <c r="B13" s="26"/>
      <c r="C13" s="34">
        <v>9474947</v>
      </c>
      <c r="D13" s="34">
        <v>14256907</v>
      </c>
      <c r="E13" s="26"/>
      <c r="F13" s="26"/>
      <c r="G13" s="26"/>
    </row>
    <row r="14" spans="1:7" s="2" customFormat="1" x14ac:dyDescent="0.25">
      <c r="A14" s="2" t="s">
        <v>67</v>
      </c>
      <c r="B14" s="26"/>
      <c r="C14" s="34">
        <v>0</v>
      </c>
      <c r="D14" s="34">
        <v>0</v>
      </c>
      <c r="E14" s="26"/>
      <c r="F14" s="26"/>
      <c r="G14" s="26"/>
    </row>
    <row r="15" spans="1:7" s="2" customFormat="1" x14ac:dyDescent="0.25">
      <c r="A15" s="2" t="s">
        <v>62</v>
      </c>
      <c r="B15" s="26"/>
      <c r="C15" s="34">
        <v>313237</v>
      </c>
      <c r="D15" s="34">
        <v>338237</v>
      </c>
      <c r="E15" s="26"/>
      <c r="F15" s="26"/>
      <c r="G15" s="26"/>
    </row>
    <row r="16" spans="1:7" s="2" customFormat="1" x14ac:dyDescent="0.25">
      <c r="B16" s="26"/>
      <c r="C16" s="34"/>
      <c r="D16" s="34"/>
      <c r="E16" s="26"/>
      <c r="F16" s="26"/>
      <c r="G16" s="26"/>
    </row>
    <row r="17" spans="1:8" s="2" customFormat="1" x14ac:dyDescent="0.25">
      <c r="A17" s="1" t="s">
        <v>46</v>
      </c>
      <c r="B17" s="16"/>
      <c r="C17" s="17">
        <f>C10-C12</f>
        <v>-14342950</v>
      </c>
      <c r="D17" s="17">
        <f t="shared" ref="D17:G17" si="2">D10-D12</f>
        <v>-20721427</v>
      </c>
      <c r="E17" s="17">
        <f t="shared" si="2"/>
        <v>0</v>
      </c>
      <c r="F17" s="17">
        <f t="shared" si="2"/>
        <v>0</v>
      </c>
      <c r="G17" s="17">
        <f t="shared" si="2"/>
        <v>0</v>
      </c>
    </row>
    <row r="18" spans="1:8" s="2" customFormat="1" x14ac:dyDescent="0.25">
      <c r="A18" s="2" t="s">
        <v>50</v>
      </c>
      <c r="B18" s="10"/>
      <c r="C18" s="34">
        <v>765820</v>
      </c>
      <c r="D18" s="34">
        <v>765820</v>
      </c>
      <c r="E18" s="10"/>
      <c r="F18" s="10"/>
      <c r="G18" s="10"/>
    </row>
    <row r="19" spans="1:8" x14ac:dyDescent="0.25">
      <c r="A19" s="1" t="s">
        <v>12</v>
      </c>
      <c r="B19" s="17"/>
      <c r="C19" s="17">
        <f>SUM(C17:C18)</f>
        <v>-13577130</v>
      </c>
      <c r="D19" s="17">
        <f t="shared" ref="D19:G19" si="3">SUM(D17:D18)</f>
        <v>-19955607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5"/>
    </row>
    <row r="20" spans="1:8" x14ac:dyDescent="0.25">
      <c r="A20" s="9" t="s">
        <v>13</v>
      </c>
      <c r="B20" s="4"/>
      <c r="C20" s="33">
        <v>0</v>
      </c>
      <c r="D20" s="33">
        <v>0</v>
      </c>
      <c r="E20" s="4"/>
      <c r="F20" s="4"/>
      <c r="G20" s="4"/>
    </row>
    <row r="21" spans="1:8" x14ac:dyDescent="0.25">
      <c r="A21" s="1" t="s">
        <v>14</v>
      </c>
      <c r="B21" s="17"/>
      <c r="C21" s="17">
        <f>C19-C20</f>
        <v>-13577130</v>
      </c>
      <c r="D21" s="17">
        <f t="shared" ref="D21:G21" si="4">D19-D20</f>
        <v>-19955607</v>
      </c>
      <c r="E21" s="17">
        <f t="shared" si="4"/>
        <v>0</v>
      </c>
      <c r="F21" s="17">
        <f t="shared" si="4"/>
        <v>0</v>
      </c>
      <c r="G21" s="17">
        <f t="shared" si="4"/>
        <v>0</v>
      </c>
    </row>
    <row r="22" spans="1:8" x14ac:dyDescent="0.25">
      <c r="A22" s="2"/>
      <c r="B22" s="26"/>
      <c r="C22" s="26"/>
      <c r="D22" s="26"/>
      <c r="E22" s="26"/>
      <c r="F22" s="26"/>
      <c r="G22" s="26"/>
    </row>
    <row r="23" spans="1:8" x14ac:dyDescent="0.25">
      <c r="A23" s="1" t="s">
        <v>15</v>
      </c>
      <c r="B23" s="5"/>
      <c r="C23" s="5">
        <f>SUM(C24:C25)</f>
        <v>0</v>
      </c>
      <c r="D23" s="5">
        <f t="shared" ref="D23:G23" si="5">SUM(D24:D25)</f>
        <v>0</v>
      </c>
      <c r="E23" s="5">
        <f t="shared" si="5"/>
        <v>0</v>
      </c>
      <c r="F23" s="5">
        <f t="shared" si="5"/>
        <v>0</v>
      </c>
      <c r="G23" s="5">
        <f t="shared" si="5"/>
        <v>0</v>
      </c>
    </row>
    <row r="24" spans="1:8" x14ac:dyDescent="0.25">
      <c r="A24" s="9" t="s">
        <v>2</v>
      </c>
      <c r="B24" s="4"/>
      <c r="C24" s="33">
        <v>0</v>
      </c>
      <c r="D24" s="33">
        <v>0</v>
      </c>
      <c r="E24" s="4"/>
      <c r="F24" s="4"/>
      <c r="G24" s="4"/>
    </row>
    <row r="25" spans="1:8" x14ac:dyDescent="0.25">
      <c r="A25" s="9" t="s">
        <v>3</v>
      </c>
      <c r="B25" s="4"/>
      <c r="C25" s="33">
        <v>0</v>
      </c>
      <c r="D25" s="33">
        <v>0</v>
      </c>
      <c r="E25" s="4"/>
      <c r="F25" s="4"/>
      <c r="G25" s="4"/>
    </row>
    <row r="26" spans="1:8" x14ac:dyDescent="0.25">
      <c r="A26" s="1" t="s">
        <v>42</v>
      </c>
      <c r="B26" s="18"/>
      <c r="C26" s="18">
        <f>C21-C23+C22</f>
        <v>-13577130</v>
      </c>
      <c r="D26" s="18">
        <f t="shared" ref="D26:G26" si="6">D21-D23+D22</f>
        <v>-19955607</v>
      </c>
      <c r="E26" s="18">
        <f t="shared" si="6"/>
        <v>0</v>
      </c>
      <c r="F26" s="18">
        <f t="shared" si="6"/>
        <v>0</v>
      </c>
      <c r="G26" s="18">
        <f t="shared" si="6"/>
        <v>0</v>
      </c>
      <c r="H26" s="5"/>
    </row>
    <row r="27" spans="1:8" x14ac:dyDescent="0.25">
      <c r="B27" s="4"/>
      <c r="C27" s="4"/>
      <c r="D27" s="4"/>
      <c r="E27" s="4"/>
      <c r="F27" s="4"/>
      <c r="G27" s="4"/>
    </row>
    <row r="28" spans="1:8" x14ac:dyDescent="0.25">
      <c r="B28" s="4"/>
      <c r="C28" s="4"/>
      <c r="D28" s="4"/>
      <c r="E28" s="4"/>
      <c r="F28" s="3"/>
      <c r="G28" s="4"/>
    </row>
    <row r="29" spans="1:8" s="1" customFormat="1" x14ac:dyDescent="0.25">
      <c r="A29" s="1" t="s">
        <v>41</v>
      </c>
      <c r="B29" s="19"/>
      <c r="C29" s="38">
        <f>C26/('1'!C27/10)</f>
        <v>-0.31633497071285088</v>
      </c>
      <c r="D29" s="39">
        <f>D26/('1'!D27/10)</f>
        <v>-0.46494777290209066</v>
      </c>
      <c r="E29" s="38" t="e">
        <f>E26/('1'!E27/10)</f>
        <v>#DIV/0!</v>
      </c>
      <c r="F29" s="38" t="e">
        <f>F26/('1'!F27/10)</f>
        <v>#DIV/0!</v>
      </c>
      <c r="G29" s="38" t="e">
        <f>G26/('1'!G27/10)</f>
        <v>#DIV/0!</v>
      </c>
    </row>
    <row r="30" spans="1:8" x14ac:dyDescent="0.25">
      <c r="C30" s="27"/>
      <c r="D30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6" topLeftCell="B16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defaultRowHeight="15" x14ac:dyDescent="0.25"/>
  <cols>
    <col min="1" max="1" width="44.7109375" customWidth="1"/>
    <col min="2" max="2" width="12.85546875" customWidth="1"/>
    <col min="3" max="3" width="15.42578125" customWidth="1"/>
    <col min="4" max="5" width="17.7109375" customWidth="1"/>
    <col min="6" max="6" width="17.140625" customWidth="1"/>
    <col min="7" max="7" width="18" customWidth="1"/>
  </cols>
  <sheetData>
    <row r="1" spans="1:7" ht="15.75" x14ac:dyDescent="0.25">
      <c r="A1" s="8" t="s">
        <v>71</v>
      </c>
    </row>
    <row r="2" spans="1:7" ht="15.75" x14ac:dyDescent="0.25">
      <c r="A2" s="8" t="s">
        <v>4</v>
      </c>
    </row>
    <row r="3" spans="1:7" ht="15.75" x14ac:dyDescent="0.25">
      <c r="A3" s="8" t="s">
        <v>32</v>
      </c>
    </row>
    <row r="4" spans="1:7" ht="15.75" x14ac:dyDescent="0.25">
      <c r="A4" s="8"/>
      <c r="C4" s="25"/>
      <c r="D4" s="25"/>
      <c r="E4" s="25"/>
      <c r="F4" s="25"/>
      <c r="G4" s="25"/>
    </row>
    <row r="5" spans="1:7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</row>
    <row r="6" spans="1:7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</row>
    <row r="7" spans="1:7" x14ac:dyDescent="0.25">
      <c r="A7" s="1" t="s">
        <v>26</v>
      </c>
      <c r="B7" s="4"/>
      <c r="C7" s="4"/>
      <c r="D7" s="4"/>
      <c r="E7" s="4"/>
      <c r="F7" s="4"/>
      <c r="G7" s="4"/>
    </row>
    <row r="8" spans="1:7" x14ac:dyDescent="0.25">
      <c r="A8" t="s">
        <v>49</v>
      </c>
      <c r="B8" s="4"/>
      <c r="C8" s="33">
        <v>697934</v>
      </c>
      <c r="D8" s="33">
        <v>4008435</v>
      </c>
      <c r="E8" s="4"/>
      <c r="F8" s="4"/>
      <c r="G8" s="4"/>
    </row>
    <row r="9" spans="1:7" x14ac:dyDescent="0.25">
      <c r="A9" t="s">
        <v>86</v>
      </c>
      <c r="B9" s="4"/>
      <c r="C9" s="33">
        <v>-571100</v>
      </c>
      <c r="D9" s="33">
        <v>-4305512</v>
      </c>
      <c r="E9" s="4"/>
      <c r="F9" s="4"/>
      <c r="G9" s="4"/>
    </row>
    <row r="10" spans="1:7" x14ac:dyDescent="0.25">
      <c r="A10" t="s">
        <v>87</v>
      </c>
      <c r="B10" s="4"/>
      <c r="C10" s="33">
        <v>-8541179</v>
      </c>
      <c r="D10" s="33">
        <v>0</v>
      </c>
      <c r="E10" s="4"/>
      <c r="F10" s="4"/>
      <c r="G10" s="4"/>
    </row>
    <row r="11" spans="1:7" x14ac:dyDescent="0.25">
      <c r="A11" t="s">
        <v>88</v>
      </c>
      <c r="B11" s="4"/>
      <c r="C11" s="33">
        <v>-313237</v>
      </c>
      <c r="D11" s="33">
        <v>-338237</v>
      </c>
      <c r="E11" s="4"/>
      <c r="F11" s="4"/>
      <c r="G11" s="4"/>
    </row>
    <row r="12" spans="1:7" x14ac:dyDescent="0.25">
      <c r="A12" t="s">
        <v>78</v>
      </c>
      <c r="B12" s="4"/>
      <c r="C12" s="33">
        <v>-4035631</v>
      </c>
      <c r="D12" s="33">
        <v>0</v>
      </c>
      <c r="E12" s="4"/>
      <c r="F12" s="4"/>
      <c r="G12" s="4"/>
    </row>
    <row r="13" spans="1:7" x14ac:dyDescent="0.25">
      <c r="A13" t="s">
        <v>69</v>
      </c>
      <c r="B13" s="4"/>
      <c r="C13" s="33">
        <v>-6500000</v>
      </c>
      <c r="D13" s="33">
        <v>-6500000</v>
      </c>
      <c r="E13" s="4"/>
      <c r="F13" s="4"/>
      <c r="G13" s="4"/>
    </row>
    <row r="14" spans="1:7" s="1" customFormat="1" x14ac:dyDescent="0.25">
      <c r="A14" s="1" t="s">
        <v>16</v>
      </c>
      <c r="B14" s="5"/>
      <c r="C14" s="17">
        <f>SUM(C8:C13)</f>
        <v>-19263213</v>
      </c>
      <c r="D14" s="17">
        <f t="shared" ref="D14:E14" si="0">SUM(D8:D13)</f>
        <v>-7135314</v>
      </c>
      <c r="E14" s="17">
        <f t="shared" si="0"/>
        <v>0</v>
      </c>
      <c r="F14" s="17">
        <f t="shared" ref="F14" si="1">SUM(F8:F13)</f>
        <v>0</v>
      </c>
      <c r="G14" s="17">
        <f t="shared" ref="G14" si="2">SUM(G8:G13)</f>
        <v>0</v>
      </c>
    </row>
    <row r="15" spans="1:7" s="1" customFormat="1" x14ac:dyDescent="0.25">
      <c r="B15" s="5"/>
      <c r="C15" s="5"/>
      <c r="D15" s="5"/>
      <c r="E15" s="5"/>
      <c r="F15" s="5"/>
      <c r="G15" s="5"/>
    </row>
    <row r="16" spans="1:7" s="1" customFormat="1" x14ac:dyDescent="0.25">
      <c r="A16" s="1" t="s">
        <v>47</v>
      </c>
      <c r="B16" s="5"/>
      <c r="C16" s="5"/>
      <c r="D16" s="5"/>
      <c r="E16" s="5"/>
      <c r="F16" s="5"/>
      <c r="G16" s="5"/>
    </row>
    <row r="17" spans="1:8" s="1" customFormat="1" x14ac:dyDescent="0.25">
      <c r="A17" s="2" t="s">
        <v>70</v>
      </c>
      <c r="B17" s="5"/>
      <c r="C17" s="34">
        <v>-51617896</v>
      </c>
      <c r="D17" s="34">
        <v>-51220652</v>
      </c>
      <c r="E17" s="10"/>
      <c r="F17" s="10"/>
      <c r="G17" s="10"/>
    </row>
    <row r="18" spans="1:8" s="1" customFormat="1" x14ac:dyDescent="0.25">
      <c r="A18" s="2" t="s">
        <v>89</v>
      </c>
      <c r="B18" s="10"/>
      <c r="C18" s="34">
        <v>765820</v>
      </c>
      <c r="D18" s="34">
        <v>0</v>
      </c>
      <c r="E18" s="10">
        <v>0</v>
      </c>
      <c r="F18" s="10">
        <v>0</v>
      </c>
      <c r="G18" s="10">
        <v>0</v>
      </c>
    </row>
    <row r="19" spans="1:8" x14ac:dyDescent="0.25">
      <c r="A19" s="1" t="s">
        <v>48</v>
      </c>
      <c r="B19" s="5"/>
      <c r="C19" s="17">
        <f>SUM(C17:C18)</f>
        <v>-50852076</v>
      </c>
      <c r="D19" s="17">
        <f>SUM(D17:D18)</f>
        <v>-51220652</v>
      </c>
      <c r="E19" s="17">
        <f>SUM(E17:E18)</f>
        <v>0</v>
      </c>
      <c r="F19" s="17">
        <f>SUM(F17:F18)</f>
        <v>0</v>
      </c>
      <c r="G19" s="17">
        <f>SUM(G17:G18)</f>
        <v>0</v>
      </c>
      <c r="H19" s="5"/>
    </row>
    <row r="20" spans="1:8" x14ac:dyDescent="0.25">
      <c r="B20" s="4"/>
      <c r="C20" s="4"/>
      <c r="D20" s="4"/>
      <c r="E20" s="4"/>
      <c r="F20" s="4"/>
      <c r="G20" s="4"/>
    </row>
    <row r="21" spans="1:8" x14ac:dyDescent="0.25">
      <c r="A21" s="1" t="s">
        <v>27</v>
      </c>
      <c r="B21" s="4"/>
      <c r="C21" s="4"/>
      <c r="D21" s="4"/>
      <c r="E21" s="4"/>
      <c r="F21" s="4"/>
      <c r="G21" s="4"/>
    </row>
    <row r="22" spans="1:8" x14ac:dyDescent="0.25">
      <c r="A22" t="s">
        <v>90</v>
      </c>
      <c r="B22" s="4"/>
      <c r="C22" s="33">
        <v>29282</v>
      </c>
      <c r="D22" s="33">
        <v>53282</v>
      </c>
      <c r="E22" s="4">
        <v>0</v>
      </c>
      <c r="F22" s="4">
        <v>0</v>
      </c>
      <c r="G22" s="4">
        <v>0</v>
      </c>
    </row>
    <row r="23" spans="1:8" x14ac:dyDescent="0.25">
      <c r="A23" s="2" t="s">
        <v>85</v>
      </c>
      <c r="B23" s="10"/>
      <c r="C23" s="34">
        <v>83066686</v>
      </c>
      <c r="D23" s="34">
        <v>83066686</v>
      </c>
      <c r="E23" s="10"/>
      <c r="F23" s="10"/>
      <c r="G23" s="10"/>
    </row>
    <row r="24" spans="1:8" x14ac:dyDescent="0.25">
      <c r="A24" s="1" t="s">
        <v>30</v>
      </c>
      <c r="B24" s="5"/>
      <c r="C24" s="17">
        <f>SUM(C22:C23)</f>
        <v>83095968</v>
      </c>
      <c r="D24" s="17">
        <f>SUM(D22:D23)</f>
        <v>83119968</v>
      </c>
      <c r="E24" s="17">
        <f>SUM(E22:E23)</f>
        <v>0</v>
      </c>
      <c r="F24" s="17">
        <f>SUM(F22:F23)</f>
        <v>0</v>
      </c>
      <c r="G24" s="17">
        <f>SUM(G22:G23)</f>
        <v>0</v>
      </c>
    </row>
    <row r="25" spans="1:8" x14ac:dyDescent="0.25">
      <c r="A25" s="1"/>
      <c r="B25" s="5"/>
      <c r="C25" s="21"/>
      <c r="D25" s="21"/>
      <c r="E25" s="21"/>
      <c r="F25" s="21"/>
      <c r="G25" s="21"/>
    </row>
    <row r="26" spans="1:8" x14ac:dyDescent="0.25">
      <c r="A26" s="1" t="s">
        <v>5</v>
      </c>
      <c r="B26" s="5"/>
      <c r="C26" s="5">
        <f>SUM(C14,C19,C24)</f>
        <v>12980679</v>
      </c>
      <c r="D26" s="5">
        <f>SUM(D14,D19,D24)</f>
        <v>24764002</v>
      </c>
      <c r="E26" s="5">
        <f>SUM(E14,E19,E24)</f>
        <v>0</v>
      </c>
      <c r="F26" s="5">
        <f>SUM(F14,F19,F24)</f>
        <v>0</v>
      </c>
      <c r="G26" s="5">
        <f>SUM(G14,G19,G24)</f>
        <v>0</v>
      </c>
      <c r="H26" s="5"/>
    </row>
    <row r="27" spans="1:8" x14ac:dyDescent="0.25">
      <c r="A27" s="2" t="s">
        <v>28</v>
      </c>
      <c r="B27" s="4"/>
      <c r="C27" s="33">
        <v>1854609</v>
      </c>
      <c r="D27" s="33">
        <v>1854609</v>
      </c>
      <c r="E27" s="4"/>
      <c r="F27" s="4"/>
      <c r="G27" s="4"/>
      <c r="H27" s="4"/>
    </row>
    <row r="28" spans="1:8" x14ac:dyDescent="0.25">
      <c r="A28" s="1" t="s">
        <v>29</v>
      </c>
      <c r="B28" s="5"/>
      <c r="C28" s="18">
        <f t="shared" ref="C28:G28" si="3">SUM(C26:C27)</f>
        <v>14835288</v>
      </c>
      <c r="D28" s="18">
        <f t="shared" si="3"/>
        <v>26618611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5"/>
    </row>
    <row r="29" spans="1:8" x14ac:dyDescent="0.25">
      <c r="B29" s="4"/>
      <c r="C29" s="4"/>
      <c r="D29" s="4"/>
      <c r="E29" s="4"/>
      <c r="F29" s="4"/>
      <c r="G29" s="4"/>
      <c r="H29" s="4"/>
    </row>
    <row r="31" spans="1:8" s="1" customFormat="1" x14ac:dyDescent="0.25">
      <c r="A31" s="1" t="s">
        <v>43</v>
      </c>
      <c r="B31" s="15"/>
      <c r="C31" s="22">
        <f>C14/('1'!C27/10)</f>
        <v>-0.44881561273924669</v>
      </c>
      <c r="D31" s="22">
        <f>D14/('1'!D27/10)</f>
        <v>-0.16624642654353278</v>
      </c>
      <c r="E31" s="22" t="e">
        <f>E14/('1'!E27/10)</f>
        <v>#DIV/0!</v>
      </c>
      <c r="F31" s="22" t="e">
        <f>F14/('1'!F27/10)</f>
        <v>#DIV/0!</v>
      </c>
      <c r="G31" s="22" t="e">
        <f>G14/('1'!G27/10)</f>
        <v>#DIV/0!</v>
      </c>
      <c r="H31" s="15"/>
    </row>
    <row r="32" spans="1:8" x14ac:dyDescent="0.25">
      <c r="F32" s="27"/>
      <c r="G32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:F12"/>
    </sheetView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71</v>
      </c>
    </row>
    <row r="2" spans="1:6" x14ac:dyDescent="0.25">
      <c r="A2" s="1" t="s">
        <v>51</v>
      </c>
    </row>
    <row r="3" spans="1:6" ht="15.75" x14ac:dyDescent="0.25">
      <c r="A3" s="8" t="s">
        <v>52</v>
      </c>
    </row>
    <row r="4" spans="1:6" x14ac:dyDescent="0.25">
      <c r="B4" s="29" t="s">
        <v>8</v>
      </c>
      <c r="C4" s="29" t="s">
        <v>7</v>
      </c>
      <c r="D4" s="29" t="s">
        <v>9</v>
      </c>
      <c r="E4" s="29" t="s">
        <v>8</v>
      </c>
      <c r="F4" s="29" t="s">
        <v>7</v>
      </c>
    </row>
    <row r="5" spans="1:6" x14ac:dyDescent="0.25">
      <c r="B5" s="30">
        <v>43100</v>
      </c>
      <c r="C5" s="30">
        <v>43190</v>
      </c>
      <c r="D5" s="30">
        <v>43373</v>
      </c>
      <c r="E5" s="30">
        <v>43465</v>
      </c>
      <c r="F5" s="30">
        <v>43190</v>
      </c>
    </row>
    <row r="6" spans="1:6" x14ac:dyDescent="0.25">
      <c r="A6" s="2" t="s">
        <v>53</v>
      </c>
      <c r="B6" s="31">
        <f>'2'!C26/'1'!C22</f>
        <v>-1.4565821255521024E-2</v>
      </c>
      <c r="C6" s="31">
        <f>'2'!D26/'1'!D22</f>
        <v>-2.1347636554323732E-2</v>
      </c>
      <c r="D6" s="31" t="e">
        <f>'2'!E26/'1'!E22</f>
        <v>#DIV/0!</v>
      </c>
      <c r="E6" s="31" t="e">
        <f>'2'!F26/'1'!F22</f>
        <v>#DIV/0!</v>
      </c>
      <c r="F6" s="31" t="e">
        <f>'2'!G26/'1'!G22</f>
        <v>#DIV/0!</v>
      </c>
    </row>
    <row r="7" spans="1:6" x14ac:dyDescent="0.25">
      <c r="A7" s="2" t="s">
        <v>54</v>
      </c>
      <c r="B7" s="31">
        <f>'2'!C26/'1'!C48</f>
        <v>-1.1573529822284146E-2</v>
      </c>
      <c r="C7" s="31">
        <f>'2'!D26/'1'!D48</f>
        <v>-1.7035164626233723E-2</v>
      </c>
      <c r="D7" s="31" t="e">
        <f>'2'!E26/'1'!E48</f>
        <v>#DIV/0!</v>
      </c>
      <c r="E7" s="31" t="e">
        <f>'2'!F26/'1'!F48</f>
        <v>#DIV/0!</v>
      </c>
      <c r="F7" s="31" t="e">
        <f>'2'!G26/'1'!G48</f>
        <v>#DIV/0!</v>
      </c>
    </row>
    <row r="8" spans="1:6" x14ac:dyDescent="0.25">
      <c r="A8" s="2" t="s">
        <v>55</v>
      </c>
      <c r="B8" s="31">
        <f>'1'!C35/'1'!C31</f>
        <v>6.2922167482486635E-4</v>
      </c>
      <c r="C8" s="31">
        <f>'1'!D35/'1'!D31</f>
        <v>6.3730279916622112E-4</v>
      </c>
      <c r="D8" s="31" t="e">
        <f>'1'!E35/'1'!E31</f>
        <v>#DIV/0!</v>
      </c>
      <c r="E8" s="31" t="e">
        <f>'1'!F35/'1'!F31</f>
        <v>#DIV/0!</v>
      </c>
      <c r="F8" s="31" t="e">
        <f>'1'!G35/'1'!G31</f>
        <v>#DIV/0!</v>
      </c>
    </row>
    <row r="9" spans="1:6" x14ac:dyDescent="0.25">
      <c r="A9" s="2" t="s">
        <v>56</v>
      </c>
      <c r="B9" s="32">
        <f>'1'!C22/'1'!C46</f>
        <v>1.4038306472694679</v>
      </c>
      <c r="C9" s="32">
        <f>'1'!D22/'1'!D46</f>
        <v>1.3979657950347746</v>
      </c>
      <c r="D9" s="32" t="e">
        <f>'1'!E22/'1'!E46</f>
        <v>#DIV/0!</v>
      </c>
      <c r="E9" s="32" t="e">
        <f>'1'!F22/'1'!F46</f>
        <v>#DIV/0!</v>
      </c>
      <c r="F9" s="32" t="e">
        <f>'1'!G22/'1'!G46</f>
        <v>#DIV/0!</v>
      </c>
    </row>
    <row r="10" spans="1:6" x14ac:dyDescent="0.25">
      <c r="A10" s="2" t="s">
        <v>57</v>
      </c>
      <c r="B10" s="31" t="e">
        <f>'2'!C26/'2'!C8</f>
        <v>#DIV/0!</v>
      </c>
      <c r="C10" s="31" t="e">
        <f>'2'!D26/'2'!D8</f>
        <v>#DIV/0!</v>
      </c>
      <c r="D10" s="31" t="e">
        <f>'2'!E26/'2'!E8</f>
        <v>#DIV/0!</v>
      </c>
      <c r="E10" s="31" t="e">
        <f>'2'!F26/'2'!F8</f>
        <v>#DIV/0!</v>
      </c>
      <c r="F10" s="31" t="e">
        <f>'2'!G26/'2'!G8</f>
        <v>#DIV/0!</v>
      </c>
    </row>
    <row r="11" spans="1:6" x14ac:dyDescent="0.25">
      <c r="A11" t="s">
        <v>58</v>
      </c>
      <c r="B11" s="31" t="e">
        <f>'2'!C17/'2'!C8</f>
        <v>#DIV/0!</v>
      </c>
      <c r="C11" s="31" t="e">
        <f>'2'!D17/'2'!D8</f>
        <v>#DIV/0!</v>
      </c>
      <c r="D11" s="31" t="e">
        <f>'2'!E17/'2'!E8</f>
        <v>#DIV/0!</v>
      </c>
      <c r="E11" s="31" t="e">
        <f>'2'!F17/'2'!F8</f>
        <v>#DIV/0!</v>
      </c>
      <c r="F11" s="31" t="e">
        <f>'2'!G17/'2'!G8</f>
        <v>#DIV/0!</v>
      </c>
    </row>
    <row r="12" spans="1:6" x14ac:dyDescent="0.25">
      <c r="A12" s="2" t="s">
        <v>59</v>
      </c>
      <c r="B12" s="31">
        <f>'2'!C26/('1'!C35+'1'!C31)</f>
        <v>-2.6973926676370778E-2</v>
      </c>
      <c r="C12" s="31">
        <f>'2'!D26/('1'!D35+'1'!D31)</f>
        <v>-4.0155014124224862E-2</v>
      </c>
      <c r="D12" s="31" t="e">
        <f>'2'!E26/('1'!E35+'1'!E31)</f>
        <v>#DIV/0!</v>
      </c>
      <c r="E12" s="31" t="e">
        <f>'2'!F26/('1'!F35+'1'!F31)</f>
        <v>#DIV/0!</v>
      </c>
      <c r="F12" s="31" t="e">
        <f>'2'!G26/('1'!G35+'1'!G31)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2020-04-11T15:30:33Z</dcterms:modified>
</cp:coreProperties>
</file>