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F29" i="3" l="1"/>
  <c r="G29" i="3"/>
  <c r="H29" i="3"/>
  <c r="I29" i="3"/>
  <c r="H35" i="3"/>
  <c r="H31" i="3"/>
  <c r="H33" i="3" s="1"/>
  <c r="H25" i="3"/>
  <c r="I40" i="2"/>
  <c r="H6" i="2"/>
  <c r="H21" i="2" s="1"/>
  <c r="H46" i="1"/>
  <c r="G35" i="3"/>
  <c r="G15" i="2"/>
  <c r="I38" i="2"/>
  <c r="G23" i="2"/>
  <c r="H23" i="2"/>
  <c r="I23" i="2"/>
  <c r="G46" i="1"/>
  <c r="F35" i="2"/>
  <c r="F21" i="2"/>
  <c r="B21" i="2"/>
  <c r="B35" i="2" s="1"/>
  <c r="B15" i="2"/>
  <c r="G6" i="2"/>
  <c r="G21" i="2" s="1"/>
  <c r="F6" i="2"/>
  <c r="B23" i="2"/>
  <c r="B6" i="2"/>
  <c r="C6" i="2"/>
  <c r="D6" i="2"/>
  <c r="E6" i="2"/>
  <c r="F15" i="2"/>
  <c r="H14" i="3"/>
  <c r="G25" i="3"/>
  <c r="G14" i="3"/>
  <c r="G49" i="1"/>
  <c r="H49" i="1"/>
  <c r="I49" i="1"/>
  <c r="I30" i="1"/>
  <c r="G24" i="1"/>
  <c r="H24" i="1"/>
  <c r="G16" i="1"/>
  <c r="H16" i="1"/>
  <c r="G10" i="1"/>
  <c r="G14" i="1" s="1"/>
  <c r="H10" i="1"/>
  <c r="H14" i="1" s="1"/>
  <c r="H48" i="1" s="1"/>
  <c r="F10" i="1"/>
  <c r="H35" i="2" l="1"/>
  <c r="H38" i="2" s="1"/>
  <c r="H40" i="2" s="1"/>
  <c r="H30" i="1"/>
  <c r="G35" i="2"/>
  <c r="G38" i="2" s="1"/>
  <c r="G40" i="2" s="1"/>
  <c r="G48" i="1"/>
  <c r="G30" i="1"/>
  <c r="C15" i="2"/>
  <c r="C21" i="2" s="1"/>
  <c r="D15" i="2"/>
  <c r="D21" i="2" s="1"/>
  <c r="E15" i="2"/>
  <c r="E21" i="2" s="1"/>
  <c r="D46" i="1"/>
  <c r="E46" i="1"/>
  <c r="F46" i="1"/>
  <c r="D24" i="1"/>
  <c r="E24" i="1"/>
  <c r="F24" i="1"/>
  <c r="C16" i="1"/>
  <c r="D16" i="1"/>
  <c r="E16" i="1"/>
  <c r="F16" i="1"/>
  <c r="D10" i="1"/>
  <c r="D14" i="1" s="1"/>
  <c r="E10" i="1"/>
  <c r="E14" i="1" s="1"/>
  <c r="F14" i="1"/>
  <c r="D30" i="1" l="1"/>
  <c r="E30" i="1"/>
  <c r="F30" i="1"/>
  <c r="C49" i="1"/>
  <c r="D49" i="1"/>
  <c r="E49" i="1"/>
  <c r="B49" i="1"/>
  <c r="F23" i="2" l="1"/>
  <c r="E23" i="2"/>
  <c r="D23" i="2"/>
  <c r="D35" i="2" l="1"/>
  <c r="D38" i="2" s="1"/>
  <c r="E35" i="2"/>
  <c r="E38" i="2" s="1"/>
  <c r="F38" i="2"/>
  <c r="G31" i="3"/>
  <c r="G33" i="3" s="1"/>
  <c r="C29" i="3"/>
  <c r="D29" i="3"/>
  <c r="E29" i="3"/>
  <c r="C25" i="3"/>
  <c r="D25" i="3"/>
  <c r="E25" i="3"/>
  <c r="F25" i="3"/>
  <c r="C14" i="3"/>
  <c r="C35" i="3" s="1"/>
  <c r="D14" i="3"/>
  <c r="D35" i="3" s="1"/>
  <c r="E14" i="3"/>
  <c r="F14" i="3"/>
  <c r="F31" i="3" s="1"/>
  <c r="B29" i="3"/>
  <c r="B25" i="3"/>
  <c r="B14" i="3"/>
  <c r="B35" i="3" s="1"/>
  <c r="C23" i="2"/>
  <c r="B46" i="1"/>
  <c r="C46" i="1"/>
  <c r="B24" i="1"/>
  <c r="C24" i="1"/>
  <c r="B16" i="1"/>
  <c r="B10" i="1"/>
  <c r="B14" i="1" s="1"/>
  <c r="B48" i="1" s="1"/>
  <c r="C10" i="1"/>
  <c r="C14" i="1" s="1"/>
  <c r="C48" i="1" s="1"/>
  <c r="E31" i="3" l="1"/>
  <c r="E33" i="3" s="1"/>
  <c r="D31" i="3"/>
  <c r="D33" i="3" s="1"/>
  <c r="C31" i="3"/>
  <c r="C33" i="3" s="1"/>
  <c r="F33" i="3"/>
  <c r="B30" i="1"/>
  <c r="C30" i="1"/>
  <c r="C35" i="2"/>
  <c r="C38" i="2" s="1"/>
  <c r="C40" i="2" s="1"/>
  <c r="B38" i="2"/>
  <c r="B40" i="2" s="1"/>
  <c r="B31" i="3"/>
  <c r="B33" i="3" s="1"/>
  <c r="E35" i="3"/>
  <c r="F35" i="3"/>
  <c r="D48" i="1"/>
  <c r="E40" i="2"/>
  <c r="F40" i="2"/>
  <c r="D40" i="2"/>
  <c r="E48" i="1"/>
  <c r="F48" i="1"/>
</calcChain>
</file>

<file path=xl/sharedStrings.xml><?xml version="1.0" encoding="utf-8"?>
<sst xmlns="http://schemas.openxmlformats.org/spreadsheetml/2006/main" count="131" uniqueCount="106">
  <si>
    <t>Reserve For Exceptional Losses</t>
  </si>
  <si>
    <t>-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</si>
  <si>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</si>
  <si>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</si>
  <si>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</si>
  <si>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</si>
  <si>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</si>
  <si>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</si>
  <si>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</si>
  <si>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</si>
  <si>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</si>
  <si>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Investment (At cost)</t>
  </si>
  <si>
    <t>National Bond/ Government Treasury Bond/Investment in Bangladesh Govt treasury bond</t>
  </si>
  <si>
    <t>Share &amp; Debenture/ Investment in Shares</t>
  </si>
  <si>
    <t>Accrued Interest</t>
  </si>
  <si>
    <t>Amount Due From Other Persons Or Bodies Carrying On Insurance Business</t>
  </si>
  <si>
    <t>Sundry Debtors</t>
  </si>
  <si>
    <t>Cash &amp; Bank Balances</t>
  </si>
  <si>
    <t>Fixed Assets</t>
  </si>
  <si>
    <t>Stock Of Stationary</t>
  </si>
  <si>
    <t>Profit/Loss Transferred From:</t>
  </si>
  <si>
    <t>Fire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</si>
  <si>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</si>
  <si>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</si>
  <si>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</si>
  <si>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</si>
  <si>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</si>
  <si>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Depreciation</t>
  </si>
  <si>
    <t>Collection From Premium &amp; Other Income</t>
  </si>
  <si>
    <t>Income Tax Paid</t>
  </si>
  <si>
    <t>Payment For Management Exp. Re-Insurance &amp; Claim</t>
  </si>
  <si>
    <t>Acquisition Of Fixed Asset</t>
  </si>
  <si>
    <t>Dividend Paid</t>
  </si>
  <si>
    <t>Profit/(Loss) on Sale of Shares</t>
  </si>
  <si>
    <t>Cash Flow Statement</t>
  </si>
  <si>
    <t>Marine (Cargo) Insurance Business Account</t>
  </si>
  <si>
    <t>Marine (Hull) Insurance Business Account</t>
  </si>
  <si>
    <t>Deferred Tax</t>
  </si>
  <si>
    <t>Long Term</t>
  </si>
  <si>
    <t>Property, Plant &amp; Equipments / Other fixed assets</t>
  </si>
  <si>
    <t>B</t>
  </si>
  <si>
    <t>Dividend Income</t>
  </si>
  <si>
    <t>Interest On FDR/STD Account</t>
  </si>
  <si>
    <t>Office Rent Income</t>
  </si>
  <si>
    <t>Capital Gain/(Loss) On Sale Of Share</t>
  </si>
  <si>
    <t>Marine Cargo Revenue Account</t>
  </si>
  <si>
    <t>Marine Hull Revenue Account</t>
  </si>
  <si>
    <t>Meeting Expenses</t>
  </si>
  <si>
    <t>Subscription</t>
  </si>
  <si>
    <t>Other Expenses</t>
  </si>
  <si>
    <t>IPO Expenses</t>
  </si>
  <si>
    <t>Deffered Tax Assets</t>
  </si>
  <si>
    <t>Interest &amp; Other Income</t>
  </si>
  <si>
    <t>Cash Receipts From Insurers And Others</t>
  </si>
  <si>
    <t>Others Operating Expenses</t>
  </si>
  <si>
    <t>Investment, Fixed Deposit With Bank</t>
  </si>
  <si>
    <t>Fixed Deposit / FDR</t>
  </si>
  <si>
    <t>Sale Of Fixed Assets</t>
  </si>
  <si>
    <t>Investment In Share/ Purchase of Share</t>
  </si>
  <si>
    <t>Interest Received On FDR</t>
  </si>
  <si>
    <t>Interest Received In Bond</t>
  </si>
  <si>
    <t>Dividend Received</t>
  </si>
  <si>
    <t>Share Issue</t>
  </si>
  <si>
    <t>Accumulated Depreciation</t>
  </si>
  <si>
    <t>Outstanding Premium</t>
  </si>
  <si>
    <t xml:space="preserve">Rental Income 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</si>
  <si>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</si>
  <si>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</si>
  <si>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</si>
  <si>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</si>
  <si>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</si>
  <si>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</si>
  <si>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</si>
  <si>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</si>
  <si>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</si>
  <si>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</si>
  <si>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</si>
  <si>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</si>
  <si>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</si>
  <si>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</si>
  <si>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</si>
  <si>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</si>
  <si>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</si>
  <si>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</si>
  <si>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</si>
  <si>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</si>
  <si>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</si>
  <si>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</si>
  <si>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</si>
  <si>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</si>
  <si>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</si>
  <si>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</si>
  <si>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2</t>
  </si>
  <si>
    <t>Quarter 1</t>
  </si>
  <si>
    <t>Quarter 3</t>
  </si>
  <si>
    <t>Bangladesh National Insurance Company Ltd. Limited</t>
  </si>
  <si>
    <t xml:space="preserve"> Reserve &amp; surplus</t>
  </si>
  <si>
    <t>Net Premium less re-insurance commission</t>
  </si>
  <si>
    <t>Income from investment &amp; other</t>
  </si>
  <si>
    <t>Payment of WPPF</t>
  </si>
  <si>
    <t>Interest received on STD/SND</t>
  </si>
  <si>
    <t>Worker's Profit Participation Fund</t>
  </si>
  <si>
    <t>Quarter  2</t>
  </si>
  <si>
    <t xml:space="preserve"> </t>
  </si>
  <si>
    <t>Creditors &amp; Accruals</t>
  </si>
  <si>
    <t>Claim &amp; Adjusted unexpired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</si>
</sst>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Fill="1"/>
    <xf numFmtId="0" fontId="2" fillId="0" borderId="0" xfId="0" applyFont="1"/>
    <xf numFmtId="0" fontId="3" fillId="0" borderId="0" xfId="0" applyFont="1"/>
    <xf numFmtId="164" fontId="1" fillId="0" borderId="0" xfId="1" applyNumberFormat="1" applyFont="1" applyFill="1"/>
    <xf numFmtId="0" fontId="6" fillId="0" borderId="0" xfId="0" applyFont="1"/>
    <xf numFmtId="0" fontId="4" fillId="0" borderId="8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0" applyFont="1"/>
    <xf numFmtId="0" fontId="8" fillId="0" borderId="4" xfId="0" applyFont="1" applyFill="1" applyBorder="1" applyAlignment="1">
      <alignment vertical="top" wrapText="1"/>
    </xf>
    <xf numFmtId="0" fontId="0" fillId="0" borderId="0" xfId="0" applyFont="1"/>
    <xf numFmtId="0" fontId="9" fillId="0" borderId="0" xfId="0" applyFont="1" applyFill="1"/>
    <xf numFmtId="0" fontId="10" fillId="0" borderId="0" xfId="0" applyFont="1" applyAlignment="1">
      <alignment horizontal="left" vertical="center" wrapText="1" indent="2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right" wrapText="1"/>
    </xf>
    <xf numFmtId="0" fontId="2" fillId="0" borderId="5" xfId="0" applyFont="1" applyFill="1" applyBorder="1" applyAlignment="1">
      <alignment horizontal="right" wrapText="1"/>
    </xf>
    <xf numFmtId="0" fontId="2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3" fontId="0" fillId="0" borderId="0" xfId="0" applyNumberFormat="1" applyFont="1"/>
    <xf numFmtId="164" fontId="0" fillId="0" borderId="0" xfId="1" applyNumberFormat="1" applyFont="1"/>
    <xf numFmtId="0" fontId="4" fillId="0" borderId="6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" fontId="2" fillId="0" borderId="0" xfId="0" applyNumberFormat="1" applyFont="1" applyFill="1" applyAlignment="1">
      <alignment horizontal="righ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 wrapText="1"/>
    </xf>
    <xf numFmtId="4" fontId="2" fillId="0" borderId="5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top" wrapText="1"/>
    </xf>
    <xf numFmtId="4" fontId="4" fillId="0" borderId="0" xfId="0" applyNumberFormat="1" applyFont="1" applyFill="1" applyAlignment="1">
      <alignment horizontal="right" vertical="top" wrapText="1"/>
    </xf>
    <xf numFmtId="4" fontId="4" fillId="0" borderId="5" xfId="0" applyNumberFormat="1" applyFont="1" applyFill="1" applyBorder="1" applyAlignment="1">
      <alignment horizontal="right" vertical="top" wrapText="1"/>
    </xf>
    <xf numFmtId="0" fontId="4" fillId="0" borderId="7" xfId="0" applyFont="1" applyFill="1" applyBorder="1" applyAlignment="1">
      <alignment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6" fillId="0" borderId="8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6" fillId="0" borderId="8" xfId="0" applyFont="1" applyBorder="1"/>
    <xf numFmtId="0" fontId="4" fillId="0" borderId="0" xfId="0" applyFont="1"/>
    <xf numFmtId="0" fontId="6" fillId="0" borderId="9" xfId="0" applyFont="1" applyBorder="1" applyAlignment="1">
      <alignment vertical="top" wrapText="1"/>
    </xf>
    <xf numFmtId="164" fontId="0" fillId="0" borderId="0" xfId="0" applyNumberFormat="1" applyFont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164" fontId="12" fillId="0" borderId="0" xfId="1" applyNumberFormat="1" applyFont="1" applyFill="1" applyBorder="1" applyAlignment="1">
      <alignment vertical="top" wrapText="1"/>
    </xf>
    <xf numFmtId="43" fontId="12" fillId="0" borderId="7" xfId="1" applyNumberFormat="1" applyFont="1" applyFill="1" applyBorder="1" applyAlignment="1">
      <alignment horizontal="right" vertical="top" wrapText="1"/>
    </xf>
    <xf numFmtId="0" fontId="13" fillId="0" borderId="4" xfId="0" applyFont="1" applyFill="1" applyBorder="1" applyAlignment="1">
      <alignment vertical="top" wrapText="1"/>
    </xf>
    <xf numFmtId="164" fontId="13" fillId="0" borderId="0" xfId="1" applyNumberFormat="1" applyFont="1" applyFill="1" applyBorder="1" applyAlignment="1">
      <alignment vertical="top" wrapText="1"/>
    </xf>
    <xf numFmtId="164" fontId="13" fillId="0" borderId="0" xfId="1" applyNumberFormat="1" applyFont="1" applyFill="1" applyAlignment="1">
      <alignment horizontal="right" vertical="top" wrapText="1"/>
    </xf>
    <xf numFmtId="164" fontId="13" fillId="0" borderId="5" xfId="1" applyNumberFormat="1" applyFont="1" applyFill="1" applyBorder="1" applyAlignment="1">
      <alignment horizontal="right" vertical="top" wrapText="1"/>
    </xf>
    <xf numFmtId="0" fontId="14" fillId="0" borderId="4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4" fontId="14" fillId="0" borderId="0" xfId="0" applyNumberFormat="1" applyFont="1" applyFill="1" applyAlignment="1">
      <alignment horizontal="right" vertical="top" wrapText="1"/>
    </xf>
    <xf numFmtId="0" fontId="14" fillId="0" borderId="5" xfId="0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vertical="top" wrapText="1"/>
    </xf>
    <xf numFmtId="4" fontId="13" fillId="0" borderId="0" xfId="0" applyNumberFormat="1" applyFont="1" applyFill="1" applyAlignment="1">
      <alignment horizontal="right" vertical="top" wrapText="1"/>
    </xf>
    <xf numFmtId="4" fontId="13" fillId="0" borderId="5" xfId="0" applyNumberFormat="1" applyFont="1" applyFill="1" applyBorder="1" applyAlignment="1">
      <alignment horizontal="right" vertical="top" wrapText="1"/>
    </xf>
    <xf numFmtId="0" fontId="13" fillId="0" borderId="6" xfId="0" applyFont="1" applyFill="1" applyBorder="1" applyAlignment="1">
      <alignment vertical="top" wrapText="1"/>
    </xf>
    <xf numFmtId="0" fontId="13" fillId="0" borderId="7" xfId="0" applyFont="1" applyFill="1" applyBorder="1" applyAlignment="1">
      <alignment vertical="top" wrapText="1"/>
    </xf>
    <xf numFmtId="2" fontId="13" fillId="0" borderId="7" xfId="0" applyNumberFormat="1" applyFont="1" applyFill="1" applyBorder="1" applyAlignment="1">
      <alignment horizontal="right" vertical="top" wrapText="1"/>
    </xf>
    <xf numFmtId="164" fontId="12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right" vertical="top" wrapText="1"/>
    </xf>
    <xf numFmtId="0" fontId="6" fillId="0" borderId="0" xfId="0" applyFont="1" applyBorder="1"/>
    <xf numFmtId="0" fontId="6" fillId="0" borderId="10" xfId="0" applyFont="1" applyBorder="1"/>
    <xf numFmtId="2" fontId="12" fillId="0" borderId="7" xfId="0" applyNumberFormat="1" applyFont="1" applyFill="1" applyBorder="1" applyAlignment="1">
      <alignment horizontal="right" vertical="top" wrapText="1"/>
    </xf>
    <xf numFmtId="164" fontId="13" fillId="0" borderId="7" xfId="1" applyNumberFormat="1" applyFont="1" applyFill="1" applyBorder="1" applyAlignment="1">
      <alignment vertical="top" wrapText="1"/>
    </xf>
    <xf numFmtId="0" fontId="4" fillId="0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15" fontId="12" fillId="0" borderId="2" xfId="0" applyNumberFormat="1" applyFont="1" applyFill="1" applyBorder="1" applyAlignment="1">
      <alignment horizontal="right" wrapText="1"/>
    </xf>
    <xf numFmtId="15" fontId="12" fillId="0" borderId="3" xfId="0" applyNumberFormat="1" applyFont="1" applyFill="1" applyBorder="1" applyAlignment="1">
      <alignment horizontal="right" wrapText="1"/>
    </xf>
    <xf numFmtId="0" fontId="15" fillId="0" borderId="4" xfId="0" applyFont="1" applyFill="1" applyBorder="1" applyAlignment="1">
      <alignment vertical="top" wrapText="1"/>
    </xf>
    <xf numFmtId="15" fontId="6" fillId="0" borderId="0" xfId="0" applyNumberFormat="1" applyFont="1"/>
    <xf numFmtId="0" fontId="12" fillId="0" borderId="0" xfId="0" applyFont="1" applyFill="1"/>
    <xf numFmtId="15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5" fontId="12" fillId="0" borderId="0" xfId="0" applyNumberFormat="1" applyFont="1" applyFill="1" applyAlignment="1">
      <alignment horizontal="right"/>
    </xf>
    <xf numFmtId="0" fontId="1" fillId="0" borderId="4" xfId="0" applyFont="1" applyFill="1" applyBorder="1" applyAlignment="1">
      <alignment horizontal="center" wrapText="1"/>
    </xf>
    <xf numFmtId="15" fontId="12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right" vertical="top" wrapText="1"/>
    </xf>
    <xf numFmtId="43" fontId="0" fillId="0" borderId="7" xfId="1" applyNumberFormat="1" applyFont="1" applyFill="1" applyBorder="1" applyAlignment="1">
      <alignment horizontal="right" vertical="top" wrapText="1"/>
    </xf>
    <xf numFmtId="164" fontId="0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4" fontId="0" fillId="0" borderId="0" xfId="0" applyNumberFormat="1" applyFont="1" applyFill="1" applyAlignment="1">
      <alignment horizontal="right" vertical="top" wrapText="1"/>
    </xf>
    <xf numFmtId="4" fontId="0" fillId="0" borderId="5" xfId="0" applyNumberFormat="1" applyFont="1" applyFill="1" applyBorder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0" fillId="0" borderId="5" xfId="0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3" fontId="1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34" workbookViewId="0">
      <pane xSplit="1" topLeftCell="H1" activePane="topRight" state="frozen"/>
      <selection activeCell="A31" sqref="A31"/>
      <selection pane="topRight" activeCell="A52" sqref="A52"/>
    </sheetView>
  </sheetViews>
  <sheetFormatPr defaultRowHeight="15" x14ac:dyDescent="0.25"/>
  <cols>
    <col min="1" max="1" width="49" style="10" customWidth="1"/>
    <col min="2" max="2" width="15.42578125" style="10" customWidth="1"/>
    <col min="3" max="3" width="19.28515625" style="10" customWidth="1"/>
    <col min="4" max="4" width="19.5703125" style="10" bestFit="1" customWidth="1"/>
    <col min="5" max="5" width="20.42578125" style="10" bestFit="1" customWidth="1"/>
    <col min="6" max="6" width="21.85546875" style="10" bestFit="1" customWidth="1"/>
    <col min="7" max="8" width="15.28515625" style="10" bestFit="1" customWidth="1"/>
    <col min="9" max="16384" width="9.140625" style="10"/>
  </cols>
  <sheetData>
    <row r="1" spans="1:9" ht="18.75" x14ac:dyDescent="0.3">
      <c r="A1" s="11" t="s">
        <v>95</v>
      </c>
      <c r="B1" s="11"/>
      <c r="C1" s="11"/>
    </row>
    <row r="2" spans="1:9" ht="15.75" x14ac:dyDescent="0.25">
      <c r="A2" s="5" t="s">
        <v>66</v>
      </c>
      <c r="B2" s="2"/>
      <c r="C2" s="2"/>
    </row>
    <row r="3" spans="1:9" ht="18.75" x14ac:dyDescent="0.3">
      <c r="A3" s="5" t="s">
        <v>67</v>
      </c>
      <c r="B3" s="3"/>
      <c r="C3" s="3"/>
    </row>
    <row r="4" spans="1:9" ht="16.5" thickBot="1" x14ac:dyDescent="0.3">
      <c r="A4" s="12" t="s">
        <v>40</v>
      </c>
      <c r="B4" s="69" t="s">
        <v>94</v>
      </c>
      <c r="C4" s="69" t="s">
        <v>93</v>
      </c>
      <c r="D4" s="70" t="s">
        <v>92</v>
      </c>
      <c r="E4" s="70" t="s">
        <v>94</v>
      </c>
      <c r="F4" s="70" t="s">
        <v>93</v>
      </c>
      <c r="G4" s="70" t="s">
        <v>92</v>
      </c>
      <c r="H4" s="70" t="s">
        <v>94</v>
      </c>
    </row>
    <row r="5" spans="1:9" ht="15.75" x14ac:dyDescent="0.25">
      <c r="A5" s="13"/>
      <c r="B5" s="71">
        <v>43008</v>
      </c>
      <c r="C5" s="71">
        <v>43190</v>
      </c>
      <c r="D5" s="71">
        <v>43281</v>
      </c>
      <c r="E5" s="71">
        <v>43373</v>
      </c>
      <c r="F5" s="72">
        <v>43555</v>
      </c>
      <c r="G5" s="74">
        <v>43646</v>
      </c>
      <c r="H5" s="74">
        <v>43738</v>
      </c>
      <c r="I5" s="5"/>
    </row>
    <row r="6" spans="1:9" ht="15.75" x14ac:dyDescent="0.25">
      <c r="A6" s="6" t="s">
        <v>68</v>
      </c>
      <c r="B6" s="14"/>
      <c r="C6" s="14"/>
      <c r="D6" s="15"/>
      <c r="E6" s="15"/>
      <c r="F6" s="16"/>
    </row>
    <row r="7" spans="1:9" ht="15.75" x14ac:dyDescent="0.25">
      <c r="A7" s="7"/>
      <c r="B7" s="81"/>
      <c r="C7" s="81"/>
      <c r="D7" s="82"/>
      <c r="E7" s="82"/>
      <c r="F7" s="83"/>
    </row>
    <row r="8" spans="1:9" x14ac:dyDescent="0.25">
      <c r="A8" s="8" t="s">
        <v>69</v>
      </c>
      <c r="B8" s="81"/>
      <c r="C8" s="81"/>
      <c r="D8" s="82"/>
      <c r="E8" s="82"/>
      <c r="F8" s="83"/>
    </row>
    <row r="9" spans="1:9" x14ac:dyDescent="0.25">
      <c r="A9" s="9" t="s">
        <v>70</v>
      </c>
      <c r="B9" s="84">
        <v>442500000</v>
      </c>
      <c r="C9" s="84">
        <v>442500000</v>
      </c>
      <c r="D9" s="85">
        <v>442500000</v>
      </c>
      <c r="E9" s="85">
        <v>442500000</v>
      </c>
      <c r="F9" s="86">
        <v>442500000</v>
      </c>
      <c r="G9" s="98">
        <v>442500000</v>
      </c>
      <c r="H9" s="98">
        <v>442500000</v>
      </c>
    </row>
    <row r="10" spans="1:9" x14ac:dyDescent="0.25">
      <c r="A10" s="9" t="s">
        <v>71</v>
      </c>
      <c r="B10" s="87">
        <f>SUM(B11:B13)</f>
        <v>286982988</v>
      </c>
      <c r="C10" s="87">
        <f>SUM(C11:C13)</f>
        <v>329199263</v>
      </c>
      <c r="D10" s="87">
        <f t="shared" ref="D10:E10" si="0">SUM(D11:D13)</f>
        <v>352556720</v>
      </c>
      <c r="E10" s="87">
        <f t="shared" si="0"/>
        <v>340075970</v>
      </c>
      <c r="F10" s="87">
        <f>SUM(F11:F13)</f>
        <v>371012289</v>
      </c>
      <c r="G10" s="87">
        <f t="shared" ref="G10:H10" si="1">SUM(G11:G13)</f>
        <v>397965765</v>
      </c>
      <c r="H10" s="87">
        <f t="shared" si="1"/>
        <v>364451533</v>
      </c>
    </row>
    <row r="11" spans="1:9" ht="15.75" x14ac:dyDescent="0.25">
      <c r="A11" s="17" t="s">
        <v>0</v>
      </c>
      <c r="B11" s="84"/>
      <c r="C11" s="84"/>
      <c r="D11" s="85"/>
      <c r="E11" s="85"/>
      <c r="F11" s="86"/>
    </row>
    <row r="12" spans="1:9" ht="15.75" x14ac:dyDescent="0.25">
      <c r="A12" s="17" t="s">
        <v>96</v>
      </c>
      <c r="B12" s="84">
        <v>286982988</v>
      </c>
      <c r="C12" s="84">
        <v>329199263</v>
      </c>
      <c r="D12" s="85">
        <v>352556720</v>
      </c>
      <c r="E12" s="85">
        <v>340075970</v>
      </c>
      <c r="F12" s="86">
        <v>371012289</v>
      </c>
      <c r="G12" s="98">
        <v>397965765</v>
      </c>
      <c r="H12" s="19">
        <v>364451533</v>
      </c>
    </row>
    <row r="13" spans="1:9" ht="15.75" x14ac:dyDescent="0.25">
      <c r="A13" s="17" t="s">
        <v>2</v>
      </c>
      <c r="B13" s="84"/>
      <c r="C13" s="84"/>
      <c r="D13" s="85"/>
      <c r="E13" s="85"/>
      <c r="F13" s="86"/>
    </row>
    <row r="14" spans="1:9" ht="15.75" x14ac:dyDescent="0.25">
      <c r="A14" s="18"/>
      <c r="B14" s="87">
        <f>B10+B9</f>
        <v>729482988</v>
      </c>
      <c r="C14" s="87">
        <f>C10+C9</f>
        <v>771699263</v>
      </c>
      <c r="D14" s="87">
        <f t="shared" ref="D14:H14" si="2">D10+D9</f>
        <v>795056720</v>
      </c>
      <c r="E14" s="87">
        <f t="shared" si="2"/>
        <v>782575970</v>
      </c>
      <c r="F14" s="87">
        <f t="shared" si="2"/>
        <v>813512289</v>
      </c>
      <c r="G14" s="87">
        <f t="shared" si="2"/>
        <v>840465765</v>
      </c>
      <c r="H14" s="87">
        <f t="shared" si="2"/>
        <v>806951533</v>
      </c>
    </row>
    <row r="15" spans="1:9" ht="15.75" x14ac:dyDescent="0.25">
      <c r="A15" s="18"/>
      <c r="B15" s="87"/>
      <c r="C15" s="87"/>
      <c r="D15" s="88"/>
      <c r="E15" s="88"/>
      <c r="F15" s="89"/>
    </row>
    <row r="16" spans="1:9" x14ac:dyDescent="0.25">
      <c r="A16" s="9" t="s">
        <v>72</v>
      </c>
      <c r="B16" s="87">
        <f>SUM(B17:B21)</f>
        <v>0</v>
      </c>
      <c r="C16" s="87">
        <f t="shared" ref="C16:H16" si="3">SUM(C17:C21)</f>
        <v>0</v>
      </c>
      <c r="D16" s="87">
        <f t="shared" si="3"/>
        <v>0</v>
      </c>
      <c r="E16" s="87">
        <f t="shared" si="3"/>
        <v>0</v>
      </c>
      <c r="F16" s="87">
        <f t="shared" si="3"/>
        <v>0</v>
      </c>
      <c r="G16" s="87">
        <f t="shared" si="3"/>
        <v>0</v>
      </c>
      <c r="H16" s="87">
        <f t="shared" si="3"/>
        <v>0</v>
      </c>
    </row>
    <row r="17" spans="1:9" ht="15.75" x14ac:dyDescent="0.25">
      <c r="A17" s="17" t="s">
        <v>3</v>
      </c>
      <c r="B17" s="84"/>
      <c r="C17" s="84"/>
      <c r="D17" s="85"/>
      <c r="E17" s="85"/>
      <c r="F17" s="86"/>
    </row>
    <row r="18" spans="1:9" ht="15.75" x14ac:dyDescent="0.25">
      <c r="A18" s="17" t="s">
        <v>35</v>
      </c>
      <c r="B18" s="84"/>
      <c r="C18" s="84"/>
      <c r="D18" s="85"/>
      <c r="E18" s="85"/>
      <c r="F18" s="86"/>
    </row>
    <row r="19" spans="1:9" ht="15.75" x14ac:dyDescent="0.25">
      <c r="A19" s="17" t="s">
        <v>36</v>
      </c>
      <c r="B19" s="84"/>
      <c r="C19" s="84"/>
      <c r="D19" s="85"/>
      <c r="E19" s="85"/>
      <c r="F19" s="86"/>
    </row>
    <row r="20" spans="1:9" ht="15.75" x14ac:dyDescent="0.25">
      <c r="A20" s="17" t="s">
        <v>4</v>
      </c>
      <c r="B20" s="84"/>
      <c r="C20" s="84"/>
      <c r="D20" s="85"/>
      <c r="E20" s="85"/>
      <c r="F20" s="86"/>
    </row>
    <row r="21" spans="1:9" ht="15.75" x14ac:dyDescent="0.25">
      <c r="A21" s="17" t="s">
        <v>5</v>
      </c>
      <c r="B21" s="84"/>
      <c r="C21" s="84"/>
      <c r="D21" s="85"/>
      <c r="E21" s="85"/>
      <c r="F21" s="86"/>
    </row>
    <row r="22" spans="1:9" x14ac:dyDescent="0.25">
      <c r="A22" s="9" t="s">
        <v>6</v>
      </c>
      <c r="B22" s="87"/>
      <c r="C22" s="87"/>
      <c r="D22" s="88"/>
      <c r="E22" s="88"/>
      <c r="F22" s="89"/>
    </row>
    <row r="23" spans="1:9" x14ac:dyDescent="0.25">
      <c r="A23" s="9"/>
      <c r="B23" s="87"/>
      <c r="C23" s="87"/>
      <c r="D23" s="88"/>
      <c r="E23" s="88"/>
      <c r="F23" s="89"/>
    </row>
    <row r="24" spans="1:9" x14ac:dyDescent="0.25">
      <c r="A24" s="9" t="s">
        <v>7</v>
      </c>
      <c r="B24" s="87">
        <f>SUM(B25:B29)</f>
        <v>408806817</v>
      </c>
      <c r="C24" s="87">
        <f>SUM(C25:C29)</f>
        <v>470762614</v>
      </c>
      <c r="D24" s="87">
        <f t="shared" ref="D24:H24" si="4">SUM(D25:D29)</f>
        <v>474579952</v>
      </c>
      <c r="E24" s="87">
        <f t="shared" si="4"/>
        <v>498552167</v>
      </c>
      <c r="F24" s="87">
        <f t="shared" si="4"/>
        <v>513019513</v>
      </c>
      <c r="G24" s="87">
        <f t="shared" si="4"/>
        <v>493114209</v>
      </c>
      <c r="H24" s="87">
        <f t="shared" si="4"/>
        <v>498705181</v>
      </c>
    </row>
    <row r="25" spans="1:9" ht="31.5" x14ac:dyDescent="0.25">
      <c r="A25" s="17" t="s">
        <v>8</v>
      </c>
      <c r="B25" s="19"/>
      <c r="C25" s="84"/>
      <c r="D25" s="85"/>
      <c r="E25" s="85"/>
      <c r="F25" s="86"/>
    </row>
    <row r="26" spans="1:9" ht="31.5" x14ac:dyDescent="0.25">
      <c r="A26" s="17" t="s">
        <v>9</v>
      </c>
      <c r="B26" s="19"/>
      <c r="C26" s="84"/>
      <c r="D26" s="85"/>
      <c r="E26" s="85"/>
      <c r="F26" s="86"/>
    </row>
    <row r="27" spans="1:9" ht="15.75" x14ac:dyDescent="0.25">
      <c r="A27" s="17" t="s">
        <v>104</v>
      </c>
      <c r="B27" s="19"/>
      <c r="C27" s="84"/>
      <c r="D27" s="85"/>
      <c r="E27" s="85"/>
      <c r="F27" s="86"/>
      <c r="G27" s="20">
        <v>493114209</v>
      </c>
      <c r="H27" s="19">
        <v>498705181</v>
      </c>
    </row>
    <row r="28" spans="1:9" ht="15.75" x14ac:dyDescent="0.25">
      <c r="A28" s="17" t="s">
        <v>10</v>
      </c>
      <c r="B28" s="20">
        <v>408806817</v>
      </c>
      <c r="C28" s="84">
        <v>470762614</v>
      </c>
      <c r="D28" s="85">
        <v>474579952</v>
      </c>
      <c r="E28" s="85">
        <v>498552167</v>
      </c>
      <c r="F28" s="86">
        <v>513019513</v>
      </c>
    </row>
    <row r="29" spans="1:9" ht="15.75" x14ac:dyDescent="0.25">
      <c r="A29" s="17" t="s">
        <v>37</v>
      </c>
      <c r="C29" s="84"/>
      <c r="D29" s="85"/>
      <c r="E29" s="85"/>
      <c r="F29" s="86"/>
    </row>
    <row r="30" spans="1:9" ht="15.75" x14ac:dyDescent="0.25">
      <c r="A30" s="18"/>
      <c r="B30" s="87">
        <f>B24+B22+B16+B14</f>
        <v>1138289805</v>
      </c>
      <c r="C30" s="87">
        <f>C24+C22+C16+C14</f>
        <v>1242461877</v>
      </c>
      <c r="D30" s="87">
        <f t="shared" ref="D30:I30" si="5">D24+D22+D16+D14</f>
        <v>1269636672</v>
      </c>
      <c r="E30" s="87">
        <f t="shared" si="5"/>
        <v>1281128137</v>
      </c>
      <c r="F30" s="87">
        <f t="shared" si="5"/>
        <v>1326531802</v>
      </c>
      <c r="G30" s="87">
        <f t="shared" si="5"/>
        <v>1333579974</v>
      </c>
      <c r="H30" s="87">
        <f t="shared" si="5"/>
        <v>1305656714</v>
      </c>
      <c r="I30" s="87">
        <f t="shared" si="5"/>
        <v>0</v>
      </c>
    </row>
    <row r="31" spans="1:9" ht="15.75" x14ac:dyDescent="0.25">
      <c r="A31" s="18"/>
      <c r="B31" s="87"/>
      <c r="C31" s="87"/>
      <c r="D31" s="88"/>
      <c r="E31" s="88"/>
      <c r="F31" s="89"/>
    </row>
    <row r="32" spans="1:9" x14ac:dyDescent="0.25">
      <c r="A32" s="32" t="s">
        <v>73</v>
      </c>
      <c r="B32" s="87"/>
      <c r="C32" s="87"/>
      <c r="D32" s="88"/>
      <c r="E32" s="88"/>
      <c r="F32" s="89"/>
    </row>
    <row r="33" spans="1:8" x14ac:dyDescent="0.25">
      <c r="A33" s="33" t="s">
        <v>11</v>
      </c>
      <c r="B33" s="84">
        <v>83811129</v>
      </c>
      <c r="C33" s="84">
        <v>78177544</v>
      </c>
      <c r="D33" s="85">
        <v>79203583</v>
      </c>
      <c r="E33" s="85">
        <v>82347888</v>
      </c>
      <c r="F33" s="86">
        <v>84804493</v>
      </c>
      <c r="G33" s="20"/>
    </row>
    <row r="34" spans="1:8" ht="15.75" x14ac:dyDescent="0.25">
      <c r="A34" s="17" t="s">
        <v>38</v>
      </c>
      <c r="B34" s="84"/>
      <c r="C34" s="84"/>
      <c r="D34" s="85"/>
      <c r="E34" s="85"/>
      <c r="F34" s="86"/>
      <c r="G34" s="20"/>
    </row>
    <row r="35" spans="1:8" ht="47.25" x14ac:dyDescent="0.25">
      <c r="A35" s="17" t="s">
        <v>12</v>
      </c>
      <c r="B35" s="84"/>
      <c r="C35" s="84"/>
      <c r="D35" s="85"/>
      <c r="E35" s="85"/>
      <c r="F35" s="86"/>
      <c r="G35" s="20"/>
    </row>
    <row r="36" spans="1:8" ht="15.75" x14ac:dyDescent="0.25">
      <c r="A36" s="17" t="s">
        <v>64</v>
      </c>
      <c r="B36" s="84"/>
      <c r="C36" s="84"/>
      <c r="D36" s="85"/>
      <c r="E36" s="85"/>
      <c r="F36" s="86"/>
      <c r="G36" s="20"/>
    </row>
    <row r="37" spans="1:8" ht="15.75" x14ac:dyDescent="0.25">
      <c r="A37" s="17" t="s">
        <v>13</v>
      </c>
      <c r="B37" s="84"/>
      <c r="C37" s="84"/>
      <c r="D37" s="85"/>
      <c r="E37" s="85"/>
      <c r="F37" s="86"/>
      <c r="G37" s="20">
        <v>86454227</v>
      </c>
      <c r="H37" s="20">
        <v>79205139</v>
      </c>
    </row>
    <row r="38" spans="1:8" ht="15.75" x14ac:dyDescent="0.25">
      <c r="A38" s="17" t="s">
        <v>14</v>
      </c>
      <c r="B38" s="84"/>
      <c r="C38" s="84"/>
      <c r="D38" s="85"/>
      <c r="E38" s="85"/>
      <c r="F38" s="86"/>
      <c r="G38" s="20"/>
    </row>
    <row r="39" spans="1:8" ht="31.5" x14ac:dyDescent="0.25">
      <c r="A39" s="17" t="s">
        <v>15</v>
      </c>
      <c r="B39" s="84"/>
      <c r="C39" s="84"/>
      <c r="D39" s="85"/>
      <c r="E39" s="85"/>
      <c r="F39" s="86"/>
      <c r="G39" s="20"/>
    </row>
    <row r="40" spans="1:8" ht="15.75" x14ac:dyDescent="0.25">
      <c r="A40" s="17" t="s">
        <v>16</v>
      </c>
      <c r="B40" s="84">
        <v>106439571</v>
      </c>
      <c r="C40" s="84">
        <v>114147860</v>
      </c>
      <c r="D40" s="85">
        <v>124391396</v>
      </c>
      <c r="E40" s="85">
        <v>131415253</v>
      </c>
      <c r="F40" s="86">
        <v>144730881</v>
      </c>
      <c r="G40" s="98">
        <v>160010600</v>
      </c>
      <c r="H40" s="98">
        <v>171146688</v>
      </c>
    </row>
    <row r="41" spans="1:8" ht="15.75" x14ac:dyDescent="0.25">
      <c r="A41" s="17" t="s">
        <v>17</v>
      </c>
      <c r="B41" s="84">
        <v>844822099</v>
      </c>
      <c r="C41" s="84">
        <v>951424745</v>
      </c>
      <c r="D41" s="85">
        <v>811260239</v>
      </c>
      <c r="E41" s="85">
        <v>811076329</v>
      </c>
      <c r="F41" s="86">
        <v>840893708</v>
      </c>
      <c r="G41" s="98">
        <v>820819138</v>
      </c>
      <c r="H41" s="98">
        <v>789266792</v>
      </c>
    </row>
    <row r="42" spans="1:8" ht="15.75" x14ac:dyDescent="0.25">
      <c r="A42" s="17" t="s">
        <v>39</v>
      </c>
      <c r="B42" s="84">
        <v>102818141</v>
      </c>
      <c r="C42" s="84">
        <v>98225673</v>
      </c>
      <c r="D42" s="85">
        <v>254292484</v>
      </c>
      <c r="E42" s="85">
        <v>255229147</v>
      </c>
      <c r="F42" s="86">
        <v>255146400</v>
      </c>
      <c r="G42" s="98">
        <v>265566309</v>
      </c>
      <c r="H42" s="98">
        <v>265345517</v>
      </c>
    </row>
    <row r="43" spans="1:8" ht="15.75" x14ac:dyDescent="0.25">
      <c r="A43" s="17" t="s">
        <v>18</v>
      </c>
      <c r="B43" s="84"/>
      <c r="C43" s="84"/>
      <c r="D43" s="85"/>
      <c r="E43" s="85"/>
      <c r="F43" s="86"/>
    </row>
    <row r="44" spans="1:8" ht="15.75" x14ac:dyDescent="0.25">
      <c r="A44" s="17" t="s">
        <v>63</v>
      </c>
      <c r="B44" s="84"/>
      <c r="C44" s="84"/>
      <c r="D44" s="85"/>
      <c r="E44" s="85"/>
      <c r="F44" s="86"/>
    </row>
    <row r="45" spans="1:8" ht="15.75" x14ac:dyDescent="0.25">
      <c r="A45" s="17" t="s">
        <v>19</v>
      </c>
      <c r="B45" s="84">
        <v>398865</v>
      </c>
      <c r="C45" s="84">
        <v>486055</v>
      </c>
      <c r="D45" s="85">
        <v>488970</v>
      </c>
      <c r="E45" s="85">
        <v>1059520</v>
      </c>
      <c r="F45" s="86">
        <v>956320</v>
      </c>
      <c r="G45" s="98">
        <v>729700</v>
      </c>
      <c r="H45" s="98">
        <v>692578</v>
      </c>
    </row>
    <row r="46" spans="1:8" ht="15.75" x14ac:dyDescent="0.25">
      <c r="A46" s="18"/>
      <c r="B46" s="87">
        <f>SUM(B33:B45)</f>
        <v>1138289805</v>
      </c>
      <c r="C46" s="87">
        <f>SUM(C33:C45)</f>
        <v>1242461877</v>
      </c>
      <c r="D46" s="87">
        <f t="shared" ref="D46:F46" si="6">SUM(D33:D45)</f>
        <v>1269636672</v>
      </c>
      <c r="E46" s="87">
        <f t="shared" si="6"/>
        <v>1281128137</v>
      </c>
      <c r="F46" s="87">
        <f t="shared" si="6"/>
        <v>1326531802</v>
      </c>
      <c r="G46" s="87">
        <f>SUM(G33:G45)</f>
        <v>1333579974</v>
      </c>
      <c r="H46" s="87">
        <f>SUM(H33:H45)</f>
        <v>1305656714</v>
      </c>
    </row>
    <row r="47" spans="1:8" ht="15.75" x14ac:dyDescent="0.25">
      <c r="A47" s="18"/>
      <c r="B47" s="87"/>
      <c r="C47" s="87"/>
      <c r="D47" s="88"/>
      <c r="E47" s="88"/>
      <c r="F47" s="90"/>
    </row>
    <row r="48" spans="1:8" ht="15.75" thickBot="1" x14ac:dyDescent="0.3">
      <c r="A48" s="34" t="s">
        <v>74</v>
      </c>
      <c r="B48" s="91">
        <f t="shared" ref="B48" si="7">B14/(B9/10)</f>
        <v>16.485491254237289</v>
      </c>
      <c r="C48" s="91">
        <f>C14/(C9/10)</f>
        <v>17.439531367231638</v>
      </c>
      <c r="D48" s="91">
        <f>D14/(D9/10)</f>
        <v>17.967383502824859</v>
      </c>
      <c r="E48" s="91">
        <f t="shared" ref="E48:H48" si="8">E14/(E9/10)</f>
        <v>17.685332655367233</v>
      </c>
      <c r="F48" s="91">
        <f t="shared" si="8"/>
        <v>18.384458508474577</v>
      </c>
      <c r="G48" s="91">
        <f t="shared" si="8"/>
        <v>18.993576610169491</v>
      </c>
      <c r="H48" s="91">
        <f t="shared" si="8"/>
        <v>18.236192836158192</v>
      </c>
    </row>
    <row r="49" spans="1:9" x14ac:dyDescent="0.25">
      <c r="A49" s="34" t="s">
        <v>75</v>
      </c>
      <c r="B49" s="92">
        <f>B9/10</f>
        <v>44250000</v>
      </c>
      <c r="C49" s="92">
        <f>C9/10</f>
        <v>44250000</v>
      </c>
      <c r="D49" s="92">
        <f>D9/10</f>
        <v>44250000</v>
      </c>
      <c r="E49" s="92">
        <f>E9/10</f>
        <v>44250000</v>
      </c>
      <c r="F49" s="92" t="s">
        <v>103</v>
      </c>
      <c r="G49" s="92">
        <f>G9/10</f>
        <v>44250000</v>
      </c>
      <c r="H49" s="92">
        <f>H9/10</f>
        <v>44250000</v>
      </c>
      <c r="I49" s="92">
        <f>I9/10</f>
        <v>0</v>
      </c>
    </row>
    <row r="50" spans="1:9" ht="15.75" x14ac:dyDescent="0.25">
      <c r="A50" s="17"/>
      <c r="B50" s="93"/>
      <c r="C50" s="93"/>
      <c r="D50" s="94"/>
      <c r="E50" s="94"/>
      <c r="F50" s="95"/>
    </row>
    <row r="51" spans="1:9" ht="15.75" x14ac:dyDescent="0.25">
      <c r="A51" s="17"/>
      <c r="B51" s="93"/>
      <c r="C51" s="93"/>
      <c r="D51" s="94"/>
      <c r="E51" s="94"/>
      <c r="F51" s="95"/>
    </row>
    <row r="52" spans="1:9" ht="15.75" x14ac:dyDescent="0.25">
      <c r="A52" s="17"/>
      <c r="B52" s="93"/>
      <c r="C52" s="93"/>
      <c r="D52" s="94"/>
      <c r="E52" s="94"/>
      <c r="F52" s="95"/>
    </row>
    <row r="53" spans="1:9" ht="15.75" x14ac:dyDescent="0.25">
      <c r="A53" s="17"/>
      <c r="B53" s="93"/>
      <c r="C53" s="93"/>
      <c r="D53" s="94"/>
      <c r="E53" s="96"/>
      <c r="F53" s="97"/>
    </row>
    <row r="54" spans="1:9" ht="15.75" x14ac:dyDescent="0.25">
      <c r="A54" s="17"/>
      <c r="B54" s="22"/>
      <c r="C54" s="22"/>
      <c r="D54" s="23"/>
      <c r="E54" s="23"/>
      <c r="F54" s="26"/>
    </row>
    <row r="55" spans="1:9" ht="15.75" x14ac:dyDescent="0.25">
      <c r="A55" s="17"/>
      <c r="B55" s="22"/>
      <c r="C55" s="22"/>
      <c r="D55" s="23"/>
      <c r="E55" s="23"/>
      <c r="F55" s="26"/>
    </row>
    <row r="56" spans="1:9" ht="15.75" x14ac:dyDescent="0.25">
      <c r="A56" s="17"/>
      <c r="B56" s="22"/>
      <c r="C56" s="22"/>
      <c r="D56" s="23"/>
      <c r="E56" s="24"/>
      <c r="F56" s="25"/>
    </row>
    <row r="57" spans="1:9" ht="15.75" x14ac:dyDescent="0.25">
      <c r="A57" s="18"/>
      <c r="B57" s="27"/>
      <c r="C57" s="27"/>
      <c r="D57" s="28"/>
      <c r="E57" s="28"/>
      <c r="F57" s="29"/>
    </row>
    <row r="58" spans="1:9" ht="16.5" thickBot="1" x14ac:dyDescent="0.3">
      <c r="A58" s="21"/>
      <c r="B58" s="30"/>
      <c r="C58" s="30"/>
      <c r="D58" s="31"/>
      <c r="E58" s="31"/>
      <c r="F58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31" workbookViewId="0">
      <pane xSplit="1" topLeftCell="B1" activePane="topRight" state="frozen"/>
      <selection pane="topRight" activeCell="H26" sqref="H26"/>
    </sheetView>
  </sheetViews>
  <sheetFormatPr defaultRowHeight="15" x14ac:dyDescent="0.25"/>
  <cols>
    <col min="1" max="1" width="45" style="10" customWidth="1"/>
    <col min="2" max="3" width="15.42578125" style="10" bestFit="1" customWidth="1"/>
    <col min="4" max="6" width="17.42578125" style="10" bestFit="1" customWidth="1"/>
    <col min="7" max="7" width="14.28515625" style="10" bestFit="1" customWidth="1"/>
    <col min="8" max="8" width="13.140625" style="10" bestFit="1" customWidth="1"/>
    <col min="9" max="16384" width="9.140625" style="10"/>
  </cols>
  <sheetData>
    <row r="1" spans="1:8" ht="18.75" x14ac:dyDescent="0.3">
      <c r="A1" s="11" t="s">
        <v>95</v>
      </c>
      <c r="B1" s="11"/>
      <c r="C1" s="11"/>
    </row>
    <row r="2" spans="1:8" ht="15.75" x14ac:dyDescent="0.25">
      <c r="A2" s="35" t="s">
        <v>76</v>
      </c>
    </row>
    <row r="3" spans="1:8" ht="16.5" thickBot="1" x14ac:dyDescent="0.3">
      <c r="A3" s="5" t="s">
        <v>67</v>
      </c>
      <c r="B3" s="69" t="s">
        <v>92</v>
      </c>
      <c r="C3" s="69" t="s">
        <v>93</v>
      </c>
      <c r="D3" s="70" t="s">
        <v>92</v>
      </c>
      <c r="E3" s="70" t="s">
        <v>94</v>
      </c>
      <c r="F3" s="70" t="s">
        <v>93</v>
      </c>
      <c r="G3" s="70" t="s">
        <v>102</v>
      </c>
      <c r="H3" s="70" t="s">
        <v>94</v>
      </c>
    </row>
    <row r="4" spans="1:8" x14ac:dyDescent="0.25">
      <c r="A4" s="38"/>
      <c r="B4" s="71">
        <v>43008</v>
      </c>
      <c r="C4" s="71">
        <v>43190</v>
      </c>
      <c r="D4" s="71">
        <v>43281</v>
      </c>
      <c r="E4" s="71">
        <v>43373</v>
      </c>
      <c r="F4" s="72">
        <v>43555</v>
      </c>
      <c r="G4" s="74">
        <v>43646</v>
      </c>
      <c r="H4" s="74">
        <v>43738</v>
      </c>
    </row>
    <row r="5" spans="1:8" x14ac:dyDescent="0.25">
      <c r="A5" s="79"/>
      <c r="B5" s="80"/>
      <c r="C5" s="80"/>
      <c r="D5" s="80"/>
      <c r="E5" s="80"/>
      <c r="F5" s="80"/>
      <c r="G5" s="74"/>
      <c r="H5" s="74"/>
    </row>
    <row r="6" spans="1:8" x14ac:dyDescent="0.25">
      <c r="A6" s="36" t="s">
        <v>77</v>
      </c>
      <c r="B6" s="47">
        <f t="shared" ref="B6:H6" si="0">SUM(B7:B13)</f>
        <v>340893805</v>
      </c>
      <c r="C6" s="47">
        <f t="shared" si="0"/>
        <v>126984330</v>
      </c>
      <c r="D6" s="47">
        <f t="shared" si="0"/>
        <v>63520409</v>
      </c>
      <c r="E6" s="47">
        <f t="shared" si="0"/>
        <v>100926601</v>
      </c>
      <c r="F6" s="47">
        <f t="shared" si="0"/>
        <v>26225295</v>
      </c>
      <c r="G6" s="47">
        <f t="shared" si="0"/>
        <v>31487582</v>
      </c>
      <c r="H6" s="47">
        <f t="shared" si="0"/>
        <v>48422220</v>
      </c>
    </row>
    <row r="7" spans="1:8" x14ac:dyDescent="0.25">
      <c r="A7" s="42" t="s">
        <v>33</v>
      </c>
      <c r="B7" s="43"/>
      <c r="C7" s="43"/>
      <c r="D7" s="44" t="s">
        <v>1</v>
      </c>
      <c r="E7" s="44" t="s">
        <v>1</v>
      </c>
      <c r="F7" s="45"/>
    </row>
    <row r="8" spans="1:8" x14ac:dyDescent="0.25">
      <c r="A8" s="42" t="s">
        <v>41</v>
      </c>
      <c r="B8" s="43"/>
      <c r="C8" s="43"/>
      <c r="D8" s="44"/>
      <c r="E8" s="44"/>
      <c r="F8" s="45"/>
    </row>
    <row r="9" spans="1:8" x14ac:dyDescent="0.25">
      <c r="A9" s="42" t="s">
        <v>42</v>
      </c>
      <c r="B9" s="43"/>
      <c r="C9" s="43"/>
      <c r="D9" s="44"/>
      <c r="E9" s="44"/>
      <c r="F9" s="45"/>
    </row>
    <row r="10" spans="1:8" x14ac:dyDescent="0.25">
      <c r="A10" s="42" t="s">
        <v>43</v>
      </c>
      <c r="B10" s="43"/>
      <c r="C10" s="43"/>
      <c r="D10" s="44"/>
      <c r="E10" s="44"/>
      <c r="F10" s="45"/>
    </row>
    <row r="11" spans="1:8" ht="15.75" x14ac:dyDescent="0.25">
      <c r="A11" s="73" t="s">
        <v>97</v>
      </c>
      <c r="B11" s="43">
        <v>293011841</v>
      </c>
      <c r="C11" s="43">
        <v>108408828</v>
      </c>
      <c r="D11" s="44">
        <v>22095656</v>
      </c>
      <c r="E11" s="44">
        <v>34401543</v>
      </c>
      <c r="F11" s="43">
        <v>10269532</v>
      </c>
    </row>
    <row r="12" spans="1:8" x14ac:dyDescent="0.25">
      <c r="A12" s="42" t="s">
        <v>98</v>
      </c>
      <c r="B12" s="43">
        <v>47881964</v>
      </c>
      <c r="C12" s="43">
        <v>18575502</v>
      </c>
      <c r="D12" s="44">
        <v>41424753</v>
      </c>
      <c r="E12" s="44">
        <v>66525058</v>
      </c>
      <c r="F12" s="43">
        <v>15955763</v>
      </c>
      <c r="G12" s="43">
        <v>31487582</v>
      </c>
      <c r="H12" s="19">
        <v>48422220</v>
      </c>
    </row>
    <row r="13" spans="1:8" x14ac:dyDescent="0.25">
      <c r="A13" s="42" t="s">
        <v>44</v>
      </c>
      <c r="B13" s="43"/>
      <c r="C13" s="43"/>
      <c r="D13" s="44"/>
      <c r="E13" s="44"/>
      <c r="F13" s="45"/>
    </row>
    <row r="14" spans="1:8" x14ac:dyDescent="0.25">
      <c r="A14" s="42"/>
    </row>
    <row r="15" spans="1:8" x14ac:dyDescent="0.25">
      <c r="A15" s="36" t="s">
        <v>20</v>
      </c>
      <c r="B15" s="47">
        <f>SUM(B16:B20)</f>
        <v>0</v>
      </c>
      <c r="C15" s="47">
        <f t="shared" ref="C15:E15" si="1">SUM(C16:C20)</f>
        <v>0</v>
      </c>
      <c r="D15" s="47">
        <f t="shared" si="1"/>
        <v>0</v>
      </c>
      <c r="E15" s="47">
        <f t="shared" si="1"/>
        <v>0</v>
      </c>
      <c r="F15" s="47">
        <f>SUM(F16:F20)</f>
        <v>0</v>
      </c>
      <c r="G15" s="47">
        <f>SUM(G16:G20)</f>
        <v>0</v>
      </c>
    </row>
    <row r="16" spans="1:8" x14ac:dyDescent="0.25">
      <c r="A16" s="42" t="s">
        <v>21</v>
      </c>
      <c r="B16" s="43"/>
      <c r="C16" s="43"/>
      <c r="D16" s="44"/>
      <c r="E16" s="44"/>
      <c r="F16" s="45"/>
    </row>
    <row r="17" spans="1:9" x14ac:dyDescent="0.25">
      <c r="A17" s="42" t="s">
        <v>45</v>
      </c>
      <c r="B17" s="43"/>
      <c r="C17" s="43"/>
      <c r="D17" s="44"/>
      <c r="E17" s="44"/>
      <c r="F17" s="45"/>
    </row>
    <row r="18" spans="1:9" x14ac:dyDescent="0.25">
      <c r="A18" s="42" t="s">
        <v>46</v>
      </c>
      <c r="B18" s="43"/>
      <c r="C18" s="43"/>
      <c r="D18" s="44"/>
      <c r="E18" s="44"/>
      <c r="F18" s="45"/>
    </row>
    <row r="19" spans="1:9" x14ac:dyDescent="0.25">
      <c r="A19" s="42" t="s">
        <v>22</v>
      </c>
      <c r="B19" s="43"/>
      <c r="C19" s="43"/>
      <c r="D19" s="44"/>
      <c r="E19" s="44"/>
      <c r="F19" s="45"/>
      <c r="H19" s="37"/>
    </row>
    <row r="20" spans="1:9" x14ac:dyDescent="0.25">
      <c r="A20" s="42" t="s">
        <v>23</v>
      </c>
      <c r="B20" s="43"/>
      <c r="C20" s="43"/>
      <c r="D20" s="44"/>
      <c r="E20" s="44"/>
      <c r="F20" s="45"/>
    </row>
    <row r="21" spans="1:9" x14ac:dyDescent="0.25">
      <c r="A21" s="46"/>
      <c r="B21" s="47">
        <f>B15+B6</f>
        <v>340893805</v>
      </c>
      <c r="C21" s="47">
        <f t="shared" ref="C21:H21" si="2">C15+C6</f>
        <v>126984330</v>
      </c>
      <c r="D21" s="47">
        <f t="shared" si="2"/>
        <v>63520409</v>
      </c>
      <c r="E21" s="47">
        <f t="shared" si="2"/>
        <v>100926601</v>
      </c>
      <c r="F21" s="47">
        <f t="shared" si="2"/>
        <v>26225295</v>
      </c>
      <c r="G21" s="47">
        <f t="shared" si="2"/>
        <v>31487582</v>
      </c>
      <c r="H21" s="47">
        <f t="shared" si="2"/>
        <v>48422220</v>
      </c>
    </row>
    <row r="22" spans="1:9" x14ac:dyDescent="0.25">
      <c r="A22" s="46"/>
      <c r="B22" s="47"/>
      <c r="C22" s="47"/>
      <c r="D22" s="47"/>
      <c r="E22" s="47"/>
      <c r="F22" s="63"/>
      <c r="G22" s="37"/>
      <c r="H22" s="37"/>
    </row>
    <row r="23" spans="1:9" x14ac:dyDescent="0.25">
      <c r="A23" s="36" t="s">
        <v>78</v>
      </c>
      <c r="B23" s="47">
        <f>SUM(B24:B32)</f>
        <v>264110634</v>
      </c>
      <c r="C23" s="47">
        <f>SUM(C24:C32)</f>
        <v>96820120</v>
      </c>
      <c r="D23" s="47">
        <f>SUM(D24:D33)</f>
        <v>3024781</v>
      </c>
      <c r="E23" s="47">
        <f>SUM(E24:E33)</f>
        <v>4806028</v>
      </c>
      <c r="F23" s="47">
        <f>SUM(F24:F33)</f>
        <v>1248823</v>
      </c>
      <c r="G23" s="47">
        <f t="shared" ref="G23:I23" si="3">SUM(G24:G33)</f>
        <v>2597374</v>
      </c>
      <c r="H23" s="47">
        <f t="shared" si="3"/>
        <v>3889722</v>
      </c>
      <c r="I23" s="47">
        <f t="shared" si="3"/>
        <v>0</v>
      </c>
    </row>
    <row r="24" spans="1:9" x14ac:dyDescent="0.25">
      <c r="A24" s="42" t="s">
        <v>47</v>
      </c>
      <c r="B24" s="43"/>
      <c r="C24" s="43"/>
      <c r="D24" s="44"/>
      <c r="E24" s="44"/>
      <c r="F24" s="45"/>
      <c r="G24" s="20"/>
    </row>
    <row r="25" spans="1:9" x14ac:dyDescent="0.25">
      <c r="A25" s="42" t="s">
        <v>24</v>
      </c>
      <c r="B25" s="43"/>
      <c r="C25" s="20"/>
      <c r="D25" s="44"/>
      <c r="E25" s="44"/>
      <c r="F25" s="45"/>
      <c r="G25" s="20"/>
    </row>
    <row r="26" spans="1:9" x14ac:dyDescent="0.25">
      <c r="A26" s="42" t="s">
        <v>105</v>
      </c>
      <c r="B26" s="43"/>
      <c r="C26" s="20"/>
      <c r="D26" s="44"/>
      <c r="E26" s="44"/>
      <c r="F26" s="45"/>
      <c r="G26" s="20"/>
    </row>
    <row r="27" spans="1:9" x14ac:dyDescent="0.25">
      <c r="A27" s="42" t="s">
        <v>25</v>
      </c>
      <c r="B27" s="43"/>
      <c r="C27" s="43"/>
      <c r="D27" s="44"/>
      <c r="E27" s="44"/>
      <c r="F27" s="45"/>
      <c r="G27" s="20"/>
    </row>
    <row r="28" spans="1:9" x14ac:dyDescent="0.25">
      <c r="A28" s="42" t="s">
        <v>26</v>
      </c>
      <c r="B28" s="43"/>
      <c r="C28" s="43"/>
      <c r="D28" s="44"/>
      <c r="E28" s="44"/>
      <c r="F28" s="45"/>
      <c r="G28" s="20"/>
    </row>
    <row r="29" spans="1:9" x14ac:dyDescent="0.25">
      <c r="A29" s="42" t="s">
        <v>101</v>
      </c>
      <c r="B29" s="19">
        <v>3839159</v>
      </c>
      <c r="C29" s="43">
        <v>1508210</v>
      </c>
      <c r="D29" s="44">
        <v>3024781</v>
      </c>
      <c r="E29" s="44">
        <v>4806028</v>
      </c>
      <c r="F29" s="43">
        <v>1248823</v>
      </c>
      <c r="G29" s="20">
        <v>2597374</v>
      </c>
      <c r="H29" s="19">
        <v>3889722</v>
      </c>
    </row>
    <row r="30" spans="1:9" x14ac:dyDescent="0.25">
      <c r="A30" s="42" t="s">
        <v>48</v>
      </c>
      <c r="B30" s="43"/>
      <c r="C30" s="43"/>
      <c r="D30" s="44"/>
      <c r="E30" s="44"/>
      <c r="F30" s="45"/>
      <c r="G30" s="20"/>
    </row>
    <row r="31" spans="1:9" x14ac:dyDescent="0.25">
      <c r="A31" s="42" t="s">
        <v>27</v>
      </c>
      <c r="B31" s="43"/>
      <c r="C31" s="43"/>
      <c r="D31" s="44"/>
      <c r="E31" s="44"/>
      <c r="F31" s="45"/>
      <c r="G31" s="20"/>
    </row>
    <row r="32" spans="1:9" x14ac:dyDescent="0.25">
      <c r="A32" s="42" t="s">
        <v>49</v>
      </c>
      <c r="B32" s="43">
        <v>260271475</v>
      </c>
      <c r="C32" s="43">
        <v>95311910</v>
      </c>
      <c r="D32" s="44"/>
      <c r="E32" s="44"/>
      <c r="F32" s="45"/>
      <c r="G32" s="20"/>
    </row>
    <row r="33" spans="1:9" x14ac:dyDescent="0.25">
      <c r="A33" s="42" t="s">
        <v>50</v>
      </c>
      <c r="B33" s="43"/>
      <c r="C33" s="43"/>
      <c r="D33" s="44"/>
      <c r="E33" s="44"/>
      <c r="F33" s="45"/>
      <c r="G33" s="20"/>
    </row>
    <row r="34" spans="1:9" x14ac:dyDescent="0.25">
      <c r="A34" s="42"/>
      <c r="B34" s="43"/>
      <c r="C34" s="43"/>
      <c r="D34" s="44"/>
      <c r="E34" s="44"/>
      <c r="F34" s="64"/>
      <c r="G34" s="20"/>
    </row>
    <row r="35" spans="1:9" x14ac:dyDescent="0.25">
      <c r="A35" s="34" t="s">
        <v>79</v>
      </c>
      <c r="B35" s="47">
        <f t="shared" ref="B35:H35" si="4">B21-B23</f>
        <v>76783171</v>
      </c>
      <c r="C35" s="47">
        <f t="shared" si="4"/>
        <v>30164210</v>
      </c>
      <c r="D35" s="47">
        <f t="shared" si="4"/>
        <v>60495628</v>
      </c>
      <c r="E35" s="47">
        <f t="shared" si="4"/>
        <v>96120573</v>
      </c>
      <c r="F35" s="47">
        <f t="shared" si="4"/>
        <v>24976472</v>
      </c>
      <c r="G35" s="47">
        <f t="shared" si="4"/>
        <v>28890208</v>
      </c>
      <c r="H35" s="47">
        <f t="shared" si="4"/>
        <v>44532498</v>
      </c>
    </row>
    <row r="36" spans="1:9" x14ac:dyDescent="0.25">
      <c r="A36" s="8" t="s">
        <v>80</v>
      </c>
      <c r="B36" s="43">
        <v>19500000</v>
      </c>
      <c r="C36" s="43">
        <v>7500000</v>
      </c>
      <c r="D36" s="44">
        <v>15500000</v>
      </c>
      <c r="E36" s="44">
        <v>22500000</v>
      </c>
      <c r="F36" s="43">
        <v>5500000</v>
      </c>
      <c r="G36" s="43">
        <v>11000000</v>
      </c>
      <c r="H36" s="19">
        <v>17000000</v>
      </c>
    </row>
    <row r="37" spans="1:9" x14ac:dyDescent="0.25">
      <c r="A37" s="8" t="s">
        <v>51</v>
      </c>
      <c r="B37" s="43"/>
      <c r="C37" s="43"/>
      <c r="D37" s="44"/>
      <c r="E37" s="44"/>
      <c r="F37" s="45"/>
    </row>
    <row r="38" spans="1:9" x14ac:dyDescent="0.25">
      <c r="A38" s="34" t="s">
        <v>81</v>
      </c>
      <c r="B38" s="47">
        <f>B35-B36</f>
        <v>57283171</v>
      </c>
      <c r="C38" s="47">
        <f>C35-C36</f>
        <v>22664210</v>
      </c>
      <c r="D38" s="47">
        <f>D35-D36</f>
        <v>44995628</v>
      </c>
      <c r="E38" s="47">
        <f>E35-E36</f>
        <v>73620573</v>
      </c>
      <c r="F38" s="47">
        <f>F35-F36</f>
        <v>19476472</v>
      </c>
      <c r="G38" s="47">
        <f t="shared" ref="G38:I38" si="5">G35-G36</f>
        <v>17890208</v>
      </c>
      <c r="H38" s="47">
        <f t="shared" si="5"/>
        <v>27532498</v>
      </c>
      <c r="I38" s="47">
        <f t="shared" si="5"/>
        <v>0</v>
      </c>
    </row>
    <row r="39" spans="1:9" x14ac:dyDescent="0.25">
      <c r="A39" s="65"/>
      <c r="B39" s="47"/>
      <c r="C39" s="47"/>
      <c r="D39" s="47"/>
      <c r="E39" s="47"/>
      <c r="F39" s="47"/>
    </row>
    <row r="40" spans="1:9" ht="15.75" thickBot="1" x14ac:dyDescent="0.3">
      <c r="A40" s="34" t="s">
        <v>82</v>
      </c>
      <c r="B40" s="48">
        <f>B38/('1'!B9/10)</f>
        <v>1.2945349378531072</v>
      </c>
      <c r="C40" s="48">
        <f>C38/('1'!C9/10)</f>
        <v>0.5121855367231638</v>
      </c>
      <c r="D40" s="48">
        <f>D38/('1'!D9/10)</f>
        <v>1.0168503502824859</v>
      </c>
      <c r="E40" s="48">
        <f>E38/('1'!E9/10)</f>
        <v>1.6637417627118645</v>
      </c>
      <c r="F40" s="48">
        <f>F38/('1'!F9/10)</f>
        <v>0.44014625988700568</v>
      </c>
      <c r="G40" s="48">
        <f>G38/('1'!G9/10)</f>
        <v>0.40429848587570621</v>
      </c>
      <c r="H40" s="48">
        <f>H38/('1'!H9/10)</f>
        <v>0.62220334463276838</v>
      </c>
      <c r="I40" s="48" t="e">
        <f>I38/('1'!I9/10)</f>
        <v>#DIV/0!</v>
      </c>
    </row>
    <row r="41" spans="1:9" ht="15.75" x14ac:dyDescent="0.25">
      <c r="A41" s="66" t="s">
        <v>83</v>
      </c>
      <c r="B41" s="50"/>
      <c r="C41" s="50"/>
      <c r="D41" s="51"/>
      <c r="E41" s="51"/>
      <c r="F41" s="52"/>
    </row>
    <row r="42" spans="1:9" ht="15.75" x14ac:dyDescent="0.25">
      <c r="A42" s="53"/>
      <c r="B42" s="54"/>
      <c r="C42" s="54"/>
      <c r="D42" s="55"/>
      <c r="E42" s="55"/>
      <c r="F42" s="55"/>
    </row>
    <row r="43" spans="1:9" ht="15.75" x14ac:dyDescent="0.25">
      <c r="A43" s="53"/>
      <c r="B43" s="54"/>
      <c r="C43" s="54"/>
      <c r="D43" s="55"/>
      <c r="E43" s="55"/>
      <c r="F43" s="56"/>
    </row>
    <row r="44" spans="1:9" ht="15.75" x14ac:dyDescent="0.25">
      <c r="A44" s="49"/>
      <c r="B44" s="57"/>
      <c r="C44" s="57"/>
      <c r="D44" s="58"/>
      <c r="E44" s="58"/>
      <c r="F44" s="59"/>
    </row>
    <row r="45" spans="1:9" ht="16.5" thickBot="1" x14ac:dyDescent="0.3">
      <c r="A45" s="60"/>
      <c r="B45" s="61"/>
      <c r="C45" s="61"/>
      <c r="D45" s="62"/>
      <c r="E45" s="62"/>
      <c r="F45" s="6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9" workbookViewId="0">
      <pane xSplit="1" topLeftCell="B1" activePane="topRight" state="frozen"/>
      <selection pane="topRight" activeCell="A40" sqref="A40"/>
    </sheetView>
  </sheetViews>
  <sheetFormatPr defaultRowHeight="15" x14ac:dyDescent="0.25"/>
  <cols>
    <col min="1" max="1" width="52.85546875" style="1" customWidth="1"/>
    <col min="2" max="2" width="13.85546875" style="1" customWidth="1"/>
    <col min="3" max="3" width="15.42578125" style="1" customWidth="1"/>
    <col min="4" max="6" width="18.140625" style="1" bestFit="1" customWidth="1"/>
    <col min="7" max="7" width="13.42578125" style="1" bestFit="1" customWidth="1"/>
    <col min="8" max="8" width="15" style="1" bestFit="1" customWidth="1"/>
    <col min="9" max="16384" width="9.140625" style="1"/>
  </cols>
  <sheetData>
    <row r="1" spans="1:8" ht="18.75" x14ac:dyDescent="0.3">
      <c r="A1" s="11" t="s">
        <v>95</v>
      </c>
      <c r="B1" s="11"/>
      <c r="C1" s="11"/>
    </row>
    <row r="2" spans="1:8" ht="15.75" x14ac:dyDescent="0.25">
      <c r="A2" s="35" t="s">
        <v>34</v>
      </c>
    </row>
    <row r="3" spans="1:8" ht="16.5" thickBot="1" x14ac:dyDescent="0.3">
      <c r="A3" s="5" t="s">
        <v>67</v>
      </c>
      <c r="B3" s="69" t="s">
        <v>92</v>
      </c>
      <c r="C3" s="69" t="s">
        <v>93</v>
      </c>
      <c r="D3" s="70" t="s">
        <v>92</v>
      </c>
      <c r="E3" s="70" t="s">
        <v>94</v>
      </c>
      <c r="F3" s="70" t="s">
        <v>93</v>
      </c>
      <c r="G3" s="77" t="s">
        <v>92</v>
      </c>
      <c r="H3" s="75" t="s">
        <v>94</v>
      </c>
    </row>
    <row r="4" spans="1:8" x14ac:dyDescent="0.25">
      <c r="A4" s="38"/>
      <c r="B4" s="71">
        <v>43008</v>
      </c>
      <c r="C4" s="71">
        <v>43190</v>
      </c>
      <c r="D4" s="71">
        <v>43281</v>
      </c>
      <c r="E4" s="71">
        <v>43373</v>
      </c>
      <c r="F4" s="72">
        <v>43555</v>
      </c>
      <c r="G4" s="78">
        <v>43646</v>
      </c>
      <c r="H4" s="76">
        <v>43738</v>
      </c>
    </row>
    <row r="5" spans="1:8" x14ac:dyDescent="0.25">
      <c r="A5" s="34" t="s">
        <v>84</v>
      </c>
      <c r="B5" s="39"/>
      <c r="C5" s="39"/>
      <c r="D5" s="40"/>
      <c r="E5" s="40"/>
      <c r="F5" s="41"/>
    </row>
    <row r="6" spans="1:8" x14ac:dyDescent="0.25">
      <c r="A6" s="42" t="s">
        <v>52</v>
      </c>
      <c r="B6" s="43"/>
      <c r="C6" s="43"/>
      <c r="D6" s="44" t="s">
        <v>1</v>
      </c>
      <c r="E6" s="44" t="s">
        <v>1</v>
      </c>
      <c r="F6" s="45">
        <v>172820</v>
      </c>
      <c r="G6" s="4"/>
    </row>
    <row r="7" spans="1:8" x14ac:dyDescent="0.25">
      <c r="A7" s="42" t="s">
        <v>53</v>
      </c>
      <c r="B7" s="43"/>
      <c r="C7" s="43"/>
      <c r="D7" s="44"/>
      <c r="E7" s="44"/>
      <c r="F7" s="45"/>
      <c r="G7" s="4"/>
    </row>
    <row r="8" spans="1:8" x14ac:dyDescent="0.25">
      <c r="A8" s="42" t="s">
        <v>28</v>
      </c>
      <c r="B8" s="43">
        <v>370387274</v>
      </c>
      <c r="C8" s="43">
        <v>105193431</v>
      </c>
      <c r="D8" s="44">
        <v>225786559</v>
      </c>
      <c r="E8" s="44">
        <v>341166918</v>
      </c>
      <c r="F8" s="45">
        <v>113651016</v>
      </c>
      <c r="G8" s="4">
        <v>213767323</v>
      </c>
      <c r="H8" s="99">
        <v>285453769</v>
      </c>
    </row>
    <row r="9" spans="1:8" x14ac:dyDescent="0.25">
      <c r="A9" s="42" t="s">
        <v>29</v>
      </c>
      <c r="B9" s="43">
        <v>-12579011</v>
      </c>
      <c r="C9" s="43">
        <v>-585048</v>
      </c>
      <c r="D9" s="44">
        <v>-3169496</v>
      </c>
      <c r="E9" s="44">
        <v>-4696299</v>
      </c>
      <c r="F9" s="45">
        <v>-2505107</v>
      </c>
      <c r="G9" s="4">
        <v>-3705309</v>
      </c>
      <c r="H9" s="99">
        <v>-4628905</v>
      </c>
    </row>
    <row r="10" spans="1:8" x14ac:dyDescent="0.25">
      <c r="A10" s="42" t="s">
        <v>30</v>
      </c>
      <c r="B10" s="43">
        <v>-312218050</v>
      </c>
      <c r="C10" s="43">
        <v>-91912384</v>
      </c>
      <c r="D10" s="44">
        <v>-192252292</v>
      </c>
      <c r="E10" s="44">
        <v>-274398492</v>
      </c>
      <c r="F10" s="45">
        <v>-122659266</v>
      </c>
      <c r="G10" s="4">
        <v>-231654591</v>
      </c>
      <c r="H10" s="99">
        <v>-285915798</v>
      </c>
    </row>
    <row r="11" spans="1:8" x14ac:dyDescent="0.25">
      <c r="A11" s="42" t="s">
        <v>99</v>
      </c>
      <c r="B11" s="43">
        <v>-4080493</v>
      </c>
      <c r="C11" s="43"/>
      <c r="D11" s="44"/>
      <c r="E11" s="44">
        <v>-4719767</v>
      </c>
      <c r="F11" s="45"/>
      <c r="G11" s="4"/>
    </row>
    <row r="12" spans="1:8" x14ac:dyDescent="0.25">
      <c r="A12" s="42" t="s">
        <v>100</v>
      </c>
      <c r="B12" s="43">
        <v>998717</v>
      </c>
      <c r="C12" s="43">
        <v>417120</v>
      </c>
      <c r="D12" s="44">
        <v>858900</v>
      </c>
      <c r="E12" s="44">
        <v>1287871</v>
      </c>
      <c r="F12" s="45"/>
      <c r="G12" s="4">
        <v>929727</v>
      </c>
      <c r="H12" s="99">
        <v>947504</v>
      </c>
    </row>
    <row r="13" spans="1:8" x14ac:dyDescent="0.25">
      <c r="A13" s="42" t="s">
        <v>54</v>
      </c>
      <c r="B13" s="43"/>
      <c r="C13" s="43"/>
      <c r="D13" s="44"/>
      <c r="E13" s="44"/>
      <c r="F13" s="45"/>
      <c r="G13" s="4"/>
    </row>
    <row r="14" spans="1:8" x14ac:dyDescent="0.25">
      <c r="A14" s="46"/>
      <c r="B14" s="47">
        <f>SUM(B6:B13)</f>
        <v>42508437</v>
      </c>
      <c r="C14" s="47">
        <f t="shared" ref="C14:H14" si="0">SUM(C6:C13)</f>
        <v>13113119</v>
      </c>
      <c r="D14" s="47">
        <f t="shared" si="0"/>
        <v>31223671</v>
      </c>
      <c r="E14" s="47">
        <f t="shared" si="0"/>
        <v>58640231</v>
      </c>
      <c r="F14" s="47">
        <f t="shared" si="0"/>
        <v>-11340537</v>
      </c>
      <c r="G14" s="47">
        <f t="shared" si="0"/>
        <v>-20662850</v>
      </c>
      <c r="H14" s="47">
        <f t="shared" si="0"/>
        <v>-4143430</v>
      </c>
    </row>
    <row r="15" spans="1:8" x14ac:dyDescent="0.25">
      <c r="A15" s="34" t="s">
        <v>85</v>
      </c>
      <c r="B15" s="47"/>
      <c r="C15" s="47"/>
      <c r="D15" s="47"/>
      <c r="E15" s="47"/>
      <c r="F15" s="47"/>
      <c r="G15" s="4"/>
    </row>
    <row r="16" spans="1:8" x14ac:dyDescent="0.25">
      <c r="A16" s="42" t="s">
        <v>55</v>
      </c>
      <c r="B16" s="43">
        <v>-10000000</v>
      </c>
      <c r="C16" s="43"/>
      <c r="D16" s="44"/>
      <c r="E16" s="44"/>
      <c r="F16" s="45"/>
      <c r="G16" s="4"/>
    </row>
    <row r="17" spans="1:9" x14ac:dyDescent="0.25">
      <c r="A17" s="42" t="s">
        <v>31</v>
      </c>
      <c r="B17" s="43">
        <v>-22214784</v>
      </c>
      <c r="C17" s="43">
        <v>-596800</v>
      </c>
      <c r="D17" s="44">
        <v>-159419331</v>
      </c>
      <c r="E17" s="44">
        <v>-163214331</v>
      </c>
      <c r="F17" s="45">
        <v>-3322500</v>
      </c>
      <c r="G17" s="4">
        <v>-16610740</v>
      </c>
      <c r="H17" s="99">
        <v>-19144820</v>
      </c>
    </row>
    <row r="18" spans="1:9" x14ac:dyDescent="0.25">
      <c r="A18" s="42" t="s">
        <v>56</v>
      </c>
      <c r="B18" s="43">
        <v>14275000</v>
      </c>
      <c r="C18" s="43">
        <v>-8500000</v>
      </c>
      <c r="D18" s="44"/>
      <c r="E18" s="44"/>
      <c r="F18" s="45"/>
      <c r="G18" s="4"/>
    </row>
    <row r="19" spans="1:9" x14ac:dyDescent="0.25">
      <c r="A19" s="42" t="s">
        <v>57</v>
      </c>
      <c r="B19" s="43">
        <v>1403000</v>
      </c>
      <c r="C19" s="43">
        <v>1518000</v>
      </c>
      <c r="D19" s="44">
        <v>1518000</v>
      </c>
      <c r="E19" s="44">
        <v>1518000</v>
      </c>
      <c r="F19" s="45">
        <v>1531000</v>
      </c>
      <c r="G19" s="4">
        <v>1531000</v>
      </c>
      <c r="H19" s="99">
        <v>1531000</v>
      </c>
    </row>
    <row r="20" spans="1:9" x14ac:dyDescent="0.25">
      <c r="A20" s="42" t="s">
        <v>58</v>
      </c>
      <c r="B20" s="43">
        <v>-21500000</v>
      </c>
      <c r="C20" s="43">
        <v>1478750</v>
      </c>
      <c r="D20" s="44"/>
      <c r="E20" s="44"/>
      <c r="F20" s="45"/>
      <c r="G20" s="4"/>
    </row>
    <row r="21" spans="1:9" x14ac:dyDescent="0.25">
      <c r="A21" s="42" t="s">
        <v>59</v>
      </c>
      <c r="B21" s="43">
        <v>21074161</v>
      </c>
      <c r="C21" s="43">
        <v>20717091</v>
      </c>
      <c r="D21" s="44">
        <v>12674972</v>
      </c>
      <c r="E21" s="44">
        <v>31043448</v>
      </c>
      <c r="F21" s="45">
        <v>14835968</v>
      </c>
      <c r="G21" s="4">
        <v>15525861</v>
      </c>
      <c r="H21" s="99">
        <v>20111675</v>
      </c>
    </row>
    <row r="22" spans="1:9" x14ac:dyDescent="0.25">
      <c r="A22" s="42" t="s">
        <v>60</v>
      </c>
      <c r="B22" s="43">
        <v>2951500</v>
      </c>
      <c r="C22" s="43">
        <v>965890</v>
      </c>
      <c r="D22" s="44">
        <v>1478750</v>
      </c>
      <c r="E22" s="44">
        <v>2957500</v>
      </c>
      <c r="F22" s="45">
        <v>1478750</v>
      </c>
      <c r="G22" s="4">
        <v>1478750</v>
      </c>
      <c r="H22" s="99">
        <v>2957500</v>
      </c>
    </row>
    <row r="23" spans="1:9" x14ac:dyDescent="0.25">
      <c r="A23" s="42" t="s">
        <v>61</v>
      </c>
      <c r="B23" s="43">
        <v>1640008</v>
      </c>
      <c r="C23" s="43">
        <v>678324</v>
      </c>
      <c r="D23" s="44">
        <v>1264206</v>
      </c>
      <c r="E23" s="44">
        <v>1264210</v>
      </c>
      <c r="F23" s="45">
        <v>355153</v>
      </c>
      <c r="G23" s="4">
        <v>988493</v>
      </c>
      <c r="H23" s="99">
        <v>988493</v>
      </c>
    </row>
    <row r="24" spans="1:9" x14ac:dyDescent="0.25">
      <c r="A24" s="42" t="s">
        <v>65</v>
      </c>
      <c r="B24" s="43">
        <v>1152000</v>
      </c>
      <c r="C24" s="4">
        <v>432000</v>
      </c>
      <c r="D24" s="44">
        <v>901600</v>
      </c>
      <c r="E24" s="44">
        <v>1498900</v>
      </c>
      <c r="F24" s="45">
        <v>927750</v>
      </c>
      <c r="G24" s="4">
        <v>2140500</v>
      </c>
      <c r="H24" s="99">
        <v>3638250</v>
      </c>
    </row>
    <row r="25" spans="1:9" x14ac:dyDescent="0.25">
      <c r="A25" s="46"/>
      <c r="B25" s="47">
        <f>SUM(B16:B24)</f>
        <v>-11219115</v>
      </c>
      <c r="C25" s="47">
        <f t="shared" ref="C25:H25" si="1">SUM(C16:C24)</f>
        <v>16693255</v>
      </c>
      <c r="D25" s="47">
        <f t="shared" si="1"/>
        <v>-141581803</v>
      </c>
      <c r="E25" s="47">
        <f t="shared" si="1"/>
        <v>-124932273</v>
      </c>
      <c r="F25" s="47">
        <f t="shared" si="1"/>
        <v>15806121</v>
      </c>
      <c r="G25" s="47">
        <f t="shared" si="1"/>
        <v>5053864</v>
      </c>
      <c r="H25" s="47">
        <f t="shared" si="1"/>
        <v>10082098</v>
      </c>
    </row>
    <row r="26" spans="1:9" x14ac:dyDescent="0.25">
      <c r="A26" s="34" t="s">
        <v>86</v>
      </c>
      <c r="B26" s="47"/>
      <c r="C26" s="47"/>
      <c r="D26" s="47"/>
      <c r="E26" s="47"/>
      <c r="F26" s="47"/>
      <c r="G26" s="4"/>
    </row>
    <row r="27" spans="1:9" x14ac:dyDescent="0.25">
      <c r="A27" s="42" t="s">
        <v>62</v>
      </c>
      <c r="B27" s="43"/>
      <c r="C27" s="43"/>
      <c r="D27" s="44"/>
      <c r="E27" s="44"/>
      <c r="F27" s="45"/>
      <c r="G27" s="4"/>
    </row>
    <row r="28" spans="1:9" x14ac:dyDescent="0.25">
      <c r="A28" s="42" t="s">
        <v>32</v>
      </c>
      <c r="B28" s="43">
        <v>-44250000</v>
      </c>
      <c r="C28" s="43"/>
      <c r="D28" s="44" t="s">
        <v>1</v>
      </c>
      <c r="E28" s="44">
        <v>-44250000</v>
      </c>
      <c r="F28" s="45"/>
      <c r="G28" s="4">
        <v>-53100000</v>
      </c>
      <c r="H28" s="4">
        <v>-53100000</v>
      </c>
    </row>
    <row r="29" spans="1:9" x14ac:dyDescent="0.25">
      <c r="A29" s="46"/>
      <c r="B29" s="47">
        <f>SUM(B27:B28)</f>
        <v>-44250000</v>
      </c>
      <c r="C29" s="47">
        <f t="shared" ref="C29:I29" si="2">SUM(C27:C28)</f>
        <v>0</v>
      </c>
      <c r="D29" s="47">
        <f t="shared" si="2"/>
        <v>0</v>
      </c>
      <c r="E29" s="47">
        <f t="shared" si="2"/>
        <v>-44250000</v>
      </c>
      <c r="F29" s="47">
        <f t="shared" si="2"/>
        <v>0</v>
      </c>
      <c r="G29" s="47">
        <f t="shared" si="2"/>
        <v>-53100000</v>
      </c>
      <c r="H29" s="47">
        <f t="shared" si="2"/>
        <v>-53100000</v>
      </c>
      <c r="I29" s="47">
        <f t="shared" si="2"/>
        <v>0</v>
      </c>
    </row>
    <row r="30" spans="1:9" x14ac:dyDescent="0.25">
      <c r="A30" s="46"/>
      <c r="B30" s="47"/>
      <c r="C30" s="47"/>
      <c r="D30" s="47"/>
      <c r="E30" s="47"/>
      <c r="F30" s="47"/>
      <c r="G30" s="4"/>
    </row>
    <row r="31" spans="1:9" x14ac:dyDescent="0.25">
      <c r="A31" s="5" t="s">
        <v>87</v>
      </c>
      <c r="B31" s="47">
        <f>B29+B25+B14</f>
        <v>-12960678</v>
      </c>
      <c r="C31" s="47">
        <f t="shared" ref="C31:H31" si="3">C29+C25+C14</f>
        <v>29806374</v>
      </c>
      <c r="D31" s="47">
        <f t="shared" si="3"/>
        <v>-110358132</v>
      </c>
      <c r="E31" s="47">
        <f t="shared" si="3"/>
        <v>-110542042</v>
      </c>
      <c r="F31" s="47">
        <f>F29+F25+F14</f>
        <v>4465584</v>
      </c>
      <c r="G31" s="47">
        <f t="shared" si="3"/>
        <v>-68708986</v>
      </c>
      <c r="H31" s="47">
        <f t="shared" si="3"/>
        <v>-47161332</v>
      </c>
    </row>
    <row r="32" spans="1:9" x14ac:dyDescent="0.25">
      <c r="A32" s="66" t="s">
        <v>88</v>
      </c>
      <c r="B32" s="43">
        <v>857782777</v>
      </c>
      <c r="C32" s="4">
        <v>921618371</v>
      </c>
      <c r="D32" s="44">
        <v>921618371</v>
      </c>
      <c r="E32" s="44">
        <v>921618371</v>
      </c>
      <c r="F32" s="45">
        <v>836428124</v>
      </c>
      <c r="G32" s="4">
        <v>836428124</v>
      </c>
      <c r="H32" s="99">
        <v>836428124</v>
      </c>
    </row>
    <row r="33" spans="1:8" x14ac:dyDescent="0.25">
      <c r="A33" s="34" t="s">
        <v>89</v>
      </c>
      <c r="B33" s="47">
        <f>B31+B32</f>
        <v>844822099</v>
      </c>
      <c r="C33" s="47">
        <f t="shared" ref="C33:H33" si="4">C31+C32</f>
        <v>951424745</v>
      </c>
      <c r="D33" s="47">
        <f t="shared" si="4"/>
        <v>811260239</v>
      </c>
      <c r="E33" s="47">
        <f t="shared" si="4"/>
        <v>811076329</v>
      </c>
      <c r="F33" s="47">
        <f t="shared" si="4"/>
        <v>840893708</v>
      </c>
      <c r="G33" s="47">
        <f t="shared" si="4"/>
        <v>767719138</v>
      </c>
      <c r="H33" s="47">
        <f t="shared" si="4"/>
        <v>789266792</v>
      </c>
    </row>
    <row r="34" spans="1:8" x14ac:dyDescent="0.25">
      <c r="A34" s="65"/>
      <c r="B34" s="47"/>
      <c r="C34" s="47"/>
      <c r="D34" s="47"/>
      <c r="E34" s="47"/>
      <c r="F34" s="47"/>
      <c r="G34" s="47"/>
    </row>
    <row r="35" spans="1:8" ht="15.75" thickBot="1" x14ac:dyDescent="0.3">
      <c r="A35" s="34" t="s">
        <v>90</v>
      </c>
      <c r="B35" s="67">
        <f>B14/('1'!B9/10)</f>
        <v>0.96064264406779665</v>
      </c>
      <c r="C35" s="67">
        <f>C14/('1'!C9/10)</f>
        <v>0.2963416723163842</v>
      </c>
      <c r="D35" s="67">
        <f>D14/('1'!D9/10)</f>
        <v>0.70561968361581917</v>
      </c>
      <c r="E35" s="67">
        <f>E14/('1'!E9/10)</f>
        <v>1.3252029604519775</v>
      </c>
      <c r="F35" s="67">
        <f>F14/('1'!F9/10)</f>
        <v>-0.25628332203389831</v>
      </c>
      <c r="G35" s="67">
        <f>G14/('1'!G9/10)</f>
        <v>-0.46695706214689264</v>
      </c>
      <c r="H35" s="67">
        <f>H14/('1'!H9/10)</f>
        <v>-9.3636836158192085E-2</v>
      </c>
    </row>
    <row r="36" spans="1:8" ht="16.5" thickBot="1" x14ac:dyDescent="0.3">
      <c r="A36" s="34" t="s">
        <v>91</v>
      </c>
      <c r="B36" s="68"/>
      <c r="C36" s="68"/>
      <c r="D36" s="62"/>
      <c r="E36" s="62"/>
      <c r="F36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2020-04-12T06:02:31Z</dcterms:modified>
</cp:coreProperties>
</file>