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annery\Q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3" l="1"/>
  <c r="I25" i="3"/>
  <c r="I21" i="3"/>
  <c r="I14" i="3"/>
  <c r="I34" i="3" s="1"/>
  <c r="I24" i="2"/>
  <c r="I10" i="2"/>
  <c r="I15" i="2" s="1"/>
  <c r="I19" i="2" s="1"/>
  <c r="I22" i="2" s="1"/>
  <c r="I8" i="2"/>
  <c r="I27" i="3" l="1"/>
  <c r="I30" i="3" s="1"/>
  <c r="I30" i="2"/>
  <c r="I32" i="2" s="1"/>
  <c r="G24" i="2"/>
  <c r="H24" i="2"/>
  <c r="G10" i="2"/>
  <c r="H10" i="2"/>
  <c r="G8" i="2"/>
  <c r="H8" i="2"/>
  <c r="G25" i="3"/>
  <c r="H25" i="3"/>
  <c r="G21" i="3"/>
  <c r="H21" i="3"/>
  <c r="G14" i="3"/>
  <c r="G34" i="3" s="1"/>
  <c r="H14" i="3"/>
  <c r="H27" i="3" s="1"/>
  <c r="H30" i="3" s="1"/>
  <c r="G46" i="1"/>
  <c r="H46" i="1"/>
  <c r="I46" i="1"/>
  <c r="J46" i="1"/>
  <c r="J45" i="1"/>
  <c r="J43" i="1"/>
  <c r="G37" i="1"/>
  <c r="G45" i="1" s="1"/>
  <c r="H37" i="1"/>
  <c r="H45" i="1" s="1"/>
  <c r="I37" i="1"/>
  <c r="J37" i="1"/>
  <c r="J35" i="1"/>
  <c r="G27" i="1"/>
  <c r="H27" i="1"/>
  <c r="H35" i="1" s="1"/>
  <c r="H43" i="1" s="1"/>
  <c r="I27" i="1"/>
  <c r="I35" i="1" s="1"/>
  <c r="J27" i="1"/>
  <c r="G23" i="1"/>
  <c r="G35" i="1" s="1"/>
  <c r="H23" i="1"/>
  <c r="I23" i="1"/>
  <c r="J23" i="1"/>
  <c r="J19" i="1"/>
  <c r="G13" i="1"/>
  <c r="G19" i="1" s="1"/>
  <c r="H13" i="1"/>
  <c r="I13" i="1"/>
  <c r="J13" i="1"/>
  <c r="G7" i="1"/>
  <c r="H7" i="1"/>
  <c r="H19" i="1" s="1"/>
  <c r="I7" i="1"/>
  <c r="I19" i="1" s="1"/>
  <c r="J7" i="1"/>
  <c r="I43" i="1" l="1"/>
  <c r="I45" i="1"/>
  <c r="H34" i="3"/>
  <c r="H15" i="2"/>
  <c r="H19" i="2" s="1"/>
  <c r="H22" i="2" s="1"/>
  <c r="H30" i="2" s="1"/>
  <c r="H32" i="2" s="1"/>
  <c r="G27" i="3"/>
  <c r="G30" i="3" s="1"/>
  <c r="G15" i="2"/>
  <c r="G19" i="2" s="1"/>
  <c r="G22" i="2" s="1"/>
  <c r="G30" i="2" s="1"/>
  <c r="G32" i="2" s="1"/>
  <c r="G43" i="1"/>
  <c r="C30" i="2"/>
  <c r="D30" i="2"/>
  <c r="E30" i="2"/>
  <c r="F30" i="2"/>
  <c r="B30" i="2"/>
  <c r="C46" i="1"/>
  <c r="D46" i="1"/>
  <c r="E46" i="1"/>
  <c r="F46" i="1"/>
  <c r="B46" i="1"/>
  <c r="F14" i="3" l="1"/>
  <c r="B10" i="2"/>
  <c r="C10" i="2"/>
  <c r="D10" i="2"/>
  <c r="E10" i="2"/>
  <c r="E8" i="2"/>
  <c r="E24" i="2"/>
  <c r="F10" i="2"/>
  <c r="F24" i="2"/>
  <c r="B7" i="1"/>
  <c r="C7" i="1"/>
  <c r="D7" i="1"/>
  <c r="E7" i="1"/>
  <c r="F27" i="1"/>
  <c r="F7" i="1"/>
  <c r="E15" i="2" l="1"/>
  <c r="B8" i="2"/>
  <c r="C8" i="2"/>
  <c r="C15" i="2" s="1"/>
  <c r="D8" i="2"/>
  <c r="F8" i="2"/>
  <c r="F15" i="2" s="1"/>
  <c r="F19" i="2" s="1"/>
  <c r="D15" i="2" l="1"/>
  <c r="D19" i="2" s="1"/>
  <c r="D22" i="2" s="1"/>
  <c r="E19" i="2"/>
  <c r="C19" i="2"/>
  <c r="C22" i="2" s="1"/>
  <c r="C12" i="4"/>
  <c r="B15" i="2"/>
  <c r="B24" i="2"/>
  <c r="C24" i="2"/>
  <c r="D24" i="2"/>
  <c r="C11" i="4" l="1"/>
  <c r="D12" i="4"/>
  <c r="F22" i="2"/>
  <c r="F11" i="4" s="1"/>
  <c r="F12" i="4"/>
  <c r="B19" i="2"/>
  <c r="B22" i="2" s="1"/>
  <c r="B11" i="4" s="1"/>
  <c r="B12" i="4"/>
  <c r="E22" i="2"/>
  <c r="E12" i="4"/>
  <c r="D11" i="4"/>
  <c r="B14" i="3"/>
  <c r="B34" i="3" s="1"/>
  <c r="C14" i="3"/>
  <c r="C34" i="3" s="1"/>
  <c r="D14" i="3"/>
  <c r="D34" i="3" s="1"/>
  <c r="E14" i="3"/>
  <c r="E34" i="3" s="1"/>
  <c r="F34" i="3"/>
  <c r="E11" i="4" l="1"/>
  <c r="B23" i="1"/>
  <c r="C23" i="1"/>
  <c r="D23" i="1"/>
  <c r="E23" i="1"/>
  <c r="F23" i="1"/>
  <c r="C21" i="3" l="1"/>
  <c r="D21" i="3"/>
  <c r="E21" i="3"/>
  <c r="F21" i="3"/>
  <c r="D27" i="1"/>
  <c r="F32" i="2" l="1"/>
  <c r="B27" i="1"/>
  <c r="C27" i="1"/>
  <c r="E27" i="1"/>
  <c r="B13" i="1" l="1"/>
  <c r="B10" i="4" s="1"/>
  <c r="C13" i="1"/>
  <c r="C10" i="4" s="1"/>
  <c r="D13" i="1"/>
  <c r="D10" i="4" s="1"/>
  <c r="E13" i="1"/>
  <c r="E10" i="4" s="1"/>
  <c r="F13" i="1"/>
  <c r="F10" i="4" s="1"/>
  <c r="D25" i="3" l="1"/>
  <c r="D32" i="2"/>
  <c r="D35" i="1"/>
  <c r="D37" i="1"/>
  <c r="D19" i="1"/>
  <c r="D7" i="4" s="1"/>
  <c r="D45" i="1" l="1"/>
  <c r="D13" i="4"/>
  <c r="D8" i="4"/>
  <c r="D43" i="1"/>
  <c r="D27" i="3"/>
  <c r="D30" i="3" s="1"/>
  <c r="E25" i="3"/>
  <c r="E32" i="2"/>
  <c r="E35" i="1"/>
  <c r="E37" i="1"/>
  <c r="E19" i="1"/>
  <c r="E7" i="4" s="1"/>
  <c r="B25" i="3"/>
  <c r="C25" i="3"/>
  <c r="F25" i="3"/>
  <c r="B21" i="3"/>
  <c r="B32" i="2"/>
  <c r="C32" i="2"/>
  <c r="C35" i="1"/>
  <c r="F35" i="1"/>
  <c r="F43" i="1" s="1"/>
  <c r="B37" i="1"/>
  <c r="C37" i="1"/>
  <c r="F37" i="1"/>
  <c r="C19" i="1"/>
  <c r="C7" i="4" s="1"/>
  <c r="F19" i="1"/>
  <c r="F7" i="4" s="1"/>
  <c r="F45" i="1" l="1"/>
  <c r="F13" i="4"/>
  <c r="F8" i="4"/>
  <c r="E45" i="1"/>
  <c r="E13" i="4"/>
  <c r="E8" i="4"/>
  <c r="B45" i="1"/>
  <c r="B13" i="4"/>
  <c r="B8" i="4"/>
  <c r="C45" i="1"/>
  <c r="C13" i="4"/>
  <c r="C8" i="4"/>
  <c r="F27" i="3"/>
  <c r="F30" i="3" s="1"/>
  <c r="B35" i="1"/>
  <c r="B43" i="1" s="1"/>
  <c r="B19" i="1"/>
  <c r="B7" i="4" s="1"/>
  <c r="E27" i="3"/>
  <c r="E30" i="3" s="1"/>
  <c r="C43" i="1"/>
  <c r="E43" i="1"/>
  <c r="C27" i="3"/>
  <c r="C30" i="3" s="1"/>
  <c r="B27" i="3"/>
  <c r="B30" i="3" s="1"/>
</calcChain>
</file>

<file path=xl/sharedStrings.xml><?xml version="1.0" encoding="utf-8"?>
<sst xmlns="http://schemas.openxmlformats.org/spreadsheetml/2006/main" count="120" uniqueCount="88">
  <si>
    <t>ASSETS</t>
  </si>
  <si>
    <t>NON CURRENT ASSETS</t>
  </si>
  <si>
    <t>CURRENT ASSETS</t>
  </si>
  <si>
    <t>Gross Profit</t>
  </si>
  <si>
    <t>Operating Profit</t>
  </si>
  <si>
    <t>Financial Expenses</t>
  </si>
  <si>
    <t>Share capital</t>
  </si>
  <si>
    <t>Property, plant &amp; equipment</t>
  </si>
  <si>
    <t>Capital work in progress</t>
  </si>
  <si>
    <t>Inventories</t>
  </si>
  <si>
    <t>Trade &amp; Other receivables</t>
  </si>
  <si>
    <t>Advance, deposit &amp; prepayments</t>
  </si>
  <si>
    <t>Cash &amp; cash equivalent</t>
  </si>
  <si>
    <t>Deferred tax liability</t>
  </si>
  <si>
    <t>Current</t>
  </si>
  <si>
    <t>Deferred</t>
  </si>
  <si>
    <t>Income tax paid</t>
  </si>
  <si>
    <t>Payment for capital work in progress</t>
  </si>
  <si>
    <t>Preayments of rent</t>
  </si>
  <si>
    <t>Reserves &amp; surplus</t>
  </si>
  <si>
    <t>Deferred liability</t>
  </si>
  <si>
    <t>Creditors for goods</t>
  </si>
  <si>
    <t>Creditors for expenses</t>
  </si>
  <si>
    <t>Creditors for other finance</t>
  </si>
  <si>
    <t>Accrued expenses</t>
  </si>
  <si>
    <t>Unclaimed dividend</t>
  </si>
  <si>
    <t>Administrative &amp; selling &amp;distribution expenses</t>
  </si>
  <si>
    <t>Exchange gain/loss</t>
  </si>
  <si>
    <t>Finance income</t>
  </si>
  <si>
    <t>Contribution to WPPF</t>
  </si>
  <si>
    <t>Cash received from customers</t>
  </si>
  <si>
    <t>Cash payments to and on behalf of employees</t>
  </si>
  <si>
    <t>Cash payments to suppliers and contractors for goods and services</t>
  </si>
  <si>
    <t>Cash payments for deferred liability</t>
  </si>
  <si>
    <t>Interest received from STD account</t>
  </si>
  <si>
    <t>Interest paid</t>
  </si>
  <si>
    <t>Interest received from FDR</t>
  </si>
  <si>
    <t>Proceeds from sales of property, plant and equipment</t>
  </si>
  <si>
    <t>Acquisition of property, plant and equipment</t>
  </si>
  <si>
    <t>Dividend paid</t>
  </si>
  <si>
    <t>BATA SHOES COMPANY LIMITED</t>
  </si>
  <si>
    <t>Other income/loss</t>
  </si>
  <si>
    <t>Debt to Equity</t>
  </si>
  <si>
    <t>Current Ratio</t>
  </si>
  <si>
    <t>Operating Margin</t>
  </si>
  <si>
    <t>Quarter 3</t>
  </si>
  <si>
    <t>Quarter 2</t>
  </si>
  <si>
    <t>Quarter 1</t>
  </si>
  <si>
    <t>Deferred tax assets</t>
  </si>
  <si>
    <t>Current tax liabilities</t>
  </si>
  <si>
    <t>Balance Sheet</t>
  </si>
  <si>
    <t>As at quater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</si>
  <si>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</si>
  <si>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</si>
  <si>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</si>
  <si>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</si>
  <si>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</si>
  <si>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</si>
  <si>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</si>
  <si>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</si>
  <si>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</si>
  <si>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</si>
  <si>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</si>
  <si>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</si>
  <si>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</si>
  <si>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</si>
  <si>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</si>
  <si>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</si>
  <si>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</si>
  <si>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</si>
  <si>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</si>
  <si>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</si>
  <si>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</si>
  <si>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</si>
  <si>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</si>
  <si>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</si>
  <si>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</si>
  <si>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Effects of exchange rate changes on cash and cash equivalents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</si>
  <si>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</si>
  <si>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</si>
  <si>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</si>
  <si>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</si>
  <si>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</si>
  <si>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</si>
  <si>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</si>
  <si>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TOTAL ASSETS</t>
  </si>
  <si>
    <t>TOTAL LIABILITIES</t>
  </si>
  <si>
    <t>TOTAL EQUITIES &amp;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</si>
</sst>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4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2" fontId="1" fillId="0" borderId="0" xfId="0" applyNumberFormat="1" applyFont="1"/>
    <xf numFmtId="3" fontId="0" fillId="0" borderId="0" xfId="0" applyNumberFormat="1" applyFill="1"/>
    <xf numFmtId="4" fontId="1" fillId="0" borderId="0" xfId="0" applyNumberFormat="1" applyFont="1"/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8" fontId="0" fillId="0" borderId="0" xfId="0" applyNumberFormat="1"/>
    <xf numFmtId="2" fontId="1" fillId="0" borderId="0" xfId="0" applyNumberFormat="1" applyFont="1" applyFill="1"/>
    <xf numFmtId="164" fontId="0" fillId="0" borderId="0" xfId="1" applyNumberFormat="1" applyFont="1"/>
    <xf numFmtId="164" fontId="1" fillId="0" borderId="3" xfId="1" applyNumberFormat="1" applyFont="1" applyBorder="1"/>
    <xf numFmtId="164" fontId="3" fillId="0" borderId="3" xfId="1" applyNumberFormat="1" applyFont="1" applyBorder="1"/>
    <xf numFmtId="164" fontId="1" fillId="0" borderId="0" xfId="1" applyNumberFormat="1" applyFont="1"/>
    <xf numFmtId="164" fontId="1" fillId="0" borderId="2" xfId="1" applyNumberFormat="1" applyFont="1" applyBorder="1"/>
    <xf numFmtId="164" fontId="1" fillId="0" borderId="0" xfId="1" applyNumberFormat="1" applyFont="1" applyBorder="1"/>
    <xf numFmtId="164" fontId="1" fillId="0" borderId="0" xfId="1" applyNumberFormat="1" applyFont="1" applyFill="1"/>
    <xf numFmtId="164" fontId="0" fillId="0" borderId="0" xfId="1" applyNumberFormat="1" applyFont="1" applyFill="1"/>
    <xf numFmtId="164" fontId="0" fillId="0" borderId="0" xfId="1" applyNumberFormat="1" applyFont="1" applyBorder="1"/>
    <xf numFmtId="164" fontId="1" fillId="0" borderId="1" xfId="1" applyNumberFormat="1" applyFont="1" applyBorder="1"/>
    <xf numFmtId="164" fontId="0" fillId="0" borderId="0" xfId="1" applyNumberFormat="1" applyFont="1" applyFill="1" applyAlignment="1">
      <alignment horizontal="right"/>
    </xf>
    <xf numFmtId="9" fontId="0" fillId="0" borderId="0" xfId="2" applyFont="1"/>
    <xf numFmtId="10" fontId="0" fillId="0" borderId="0" xfId="2" applyNumberFormat="1" applyFont="1"/>
    <xf numFmtId="2" fontId="0" fillId="0" borderId="0" xfId="0" applyNumberFormat="1"/>
    <xf numFmtId="15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2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4" xfId="0" applyFont="1" applyBorder="1"/>
    <xf numFmtId="0" fontId="1" fillId="0" borderId="1" xfId="0" applyFont="1" applyBorder="1"/>
    <xf numFmtId="164" fontId="0" fillId="0" borderId="0" xfId="1" applyNumberFormat="1" applyFont="1" applyFill="1" applyBorder="1"/>
    <xf numFmtId="3" fontId="0" fillId="0" borderId="0" xfId="0" applyNumberFormat="1" applyFont="1" applyBorder="1"/>
    <xf numFmtId="15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"/>
  <sheetViews>
    <sheetView workbookViewId="0">
      <pane xSplit="1" ySplit="5" topLeftCell="H12" activePane="bottomRight" state="frozen"/>
      <selection pane="topRight" activeCell="B1" sqref="B1"/>
      <selection pane="bottomLeft" activeCell="A6" sqref="A6"/>
      <selection pane="bottomRight" activeCell="I25" sqref="I25"/>
    </sheetView>
  </sheetViews>
  <sheetFormatPr defaultRowHeight="15" x14ac:dyDescent="0.25"/>
  <cols>
    <col min="1" max="1" width="34.42578125" customWidth="1"/>
    <col min="2" max="2" width="16.42578125" customWidth="1"/>
    <col min="3" max="4" width="15.5703125" customWidth="1"/>
    <col min="5" max="5" width="16.42578125" customWidth="1"/>
    <col min="6" max="6" width="17.140625" customWidth="1"/>
    <col min="7" max="7" width="15.42578125" customWidth="1"/>
    <col min="8" max="8" width="15.28515625" customWidth="1"/>
    <col min="9" max="9" width="15.42578125" customWidth="1"/>
  </cols>
  <sheetData>
    <row r="1" spans="1:10" ht="15.75" x14ac:dyDescent="0.25">
      <c r="A1" s="4" t="s">
        <v>40</v>
      </c>
    </row>
    <row r="2" spans="1:10" ht="15.75" x14ac:dyDescent="0.25">
      <c r="A2" s="4" t="s">
        <v>50</v>
      </c>
    </row>
    <row r="3" spans="1:10" ht="15.75" x14ac:dyDescent="0.25">
      <c r="A3" s="4" t="s">
        <v>51</v>
      </c>
    </row>
    <row r="4" spans="1:10" x14ac:dyDescent="0.25">
      <c r="B4" s="34" t="s">
        <v>46</v>
      </c>
      <c r="C4" s="34" t="s">
        <v>45</v>
      </c>
      <c r="D4" s="34" t="s">
        <v>47</v>
      </c>
      <c r="E4" s="34" t="s">
        <v>46</v>
      </c>
      <c r="F4" s="34" t="s">
        <v>45</v>
      </c>
      <c r="G4" s="34" t="s">
        <v>47</v>
      </c>
      <c r="H4" s="34" t="s">
        <v>46</v>
      </c>
      <c r="I4" s="34" t="s">
        <v>45</v>
      </c>
    </row>
    <row r="5" spans="1:10" ht="15.75" x14ac:dyDescent="0.25">
      <c r="B5" s="33">
        <v>42916</v>
      </c>
      <c r="C5" s="33">
        <v>43008</v>
      </c>
      <c r="D5" s="33">
        <v>43190</v>
      </c>
      <c r="E5" s="33">
        <v>43281</v>
      </c>
      <c r="F5" s="33">
        <v>43373</v>
      </c>
      <c r="G5" s="33">
        <v>43555</v>
      </c>
      <c r="H5" s="33">
        <v>43646</v>
      </c>
      <c r="I5" s="43">
        <v>43738</v>
      </c>
    </row>
    <row r="6" spans="1:10" x14ac:dyDescent="0.25">
      <c r="A6" s="35" t="s">
        <v>0</v>
      </c>
    </row>
    <row r="7" spans="1:10" x14ac:dyDescent="0.25">
      <c r="A7" s="36" t="s">
        <v>1</v>
      </c>
      <c r="B7" s="22">
        <f>SUM(B8:B11)</f>
        <v>1179277568</v>
      </c>
      <c r="C7" s="22">
        <f>SUM(C8:C11)</f>
        <v>1207380768</v>
      </c>
      <c r="D7" s="22">
        <f>SUM(D8:D11)</f>
        <v>1277047931</v>
      </c>
      <c r="E7" s="22">
        <f>SUM(E8:E11)</f>
        <v>1294033865</v>
      </c>
      <c r="F7" s="22">
        <f>SUM(F8:F11)</f>
        <v>1258809790</v>
      </c>
      <c r="G7" s="22">
        <f t="shared" ref="G7:J7" si="0">SUM(G8:G11)</f>
        <v>1259951844</v>
      </c>
      <c r="H7" s="22">
        <f t="shared" si="0"/>
        <v>1331266376</v>
      </c>
      <c r="I7" s="22">
        <f t="shared" si="0"/>
        <v>1315630392</v>
      </c>
      <c r="J7" s="22">
        <f t="shared" si="0"/>
        <v>0</v>
      </c>
    </row>
    <row r="8" spans="1:10" x14ac:dyDescent="0.25">
      <c r="A8" t="s">
        <v>7</v>
      </c>
      <c r="B8" s="19">
        <v>973034574</v>
      </c>
      <c r="C8" s="19">
        <v>998462477</v>
      </c>
      <c r="D8" s="19">
        <v>997577335</v>
      </c>
      <c r="E8" s="19">
        <v>1029750053</v>
      </c>
      <c r="F8" s="29">
        <v>987747806</v>
      </c>
      <c r="G8" s="19">
        <v>985960861</v>
      </c>
      <c r="H8" s="19">
        <v>1053629844</v>
      </c>
      <c r="I8">
        <v>1036116437</v>
      </c>
    </row>
    <row r="9" spans="1:10" x14ac:dyDescent="0.25">
      <c r="A9" t="s">
        <v>8</v>
      </c>
      <c r="B9" s="19"/>
      <c r="C9" s="19"/>
      <c r="D9" s="19"/>
      <c r="E9" s="19"/>
      <c r="F9" s="29"/>
      <c r="G9">
        <v>0</v>
      </c>
      <c r="H9">
        <v>0</v>
      </c>
    </row>
    <row r="10" spans="1:10" x14ac:dyDescent="0.25">
      <c r="A10" t="s">
        <v>18</v>
      </c>
      <c r="B10" s="19">
        <v>152242994</v>
      </c>
      <c r="C10" s="19">
        <v>153418291</v>
      </c>
      <c r="D10" s="19">
        <v>211470596</v>
      </c>
      <c r="E10" s="19">
        <v>193283812</v>
      </c>
      <c r="F10" s="19">
        <v>189161984</v>
      </c>
      <c r="G10" s="19">
        <v>167940983</v>
      </c>
      <c r="H10" s="19">
        <v>161436532</v>
      </c>
      <c r="I10" s="19">
        <v>180193955</v>
      </c>
    </row>
    <row r="11" spans="1:10" x14ac:dyDescent="0.25">
      <c r="A11" t="s">
        <v>48</v>
      </c>
      <c r="B11" s="19">
        <v>54000000</v>
      </c>
      <c r="C11" s="19">
        <v>55500000</v>
      </c>
      <c r="D11" s="19">
        <v>68000000</v>
      </c>
      <c r="E11" s="19">
        <v>71000000</v>
      </c>
      <c r="F11" s="19">
        <v>81900000</v>
      </c>
      <c r="G11" s="19">
        <v>106050000</v>
      </c>
      <c r="H11" s="19">
        <v>116200000</v>
      </c>
      <c r="I11" s="19">
        <v>99320000</v>
      </c>
    </row>
    <row r="12" spans="1:10" x14ac:dyDescent="0.25">
      <c r="B12" s="19"/>
      <c r="C12" s="19"/>
      <c r="D12" s="19"/>
      <c r="E12" s="19"/>
      <c r="F12" s="19"/>
      <c r="G12" s="19"/>
    </row>
    <row r="13" spans="1:10" x14ac:dyDescent="0.25">
      <c r="A13" s="36" t="s">
        <v>2</v>
      </c>
      <c r="B13" s="22">
        <f t="shared" ref="B13:J13" si="1">SUM(B14:B17)</f>
        <v>6635169653</v>
      </c>
      <c r="C13" s="22">
        <f t="shared" si="1"/>
        <v>6171436193</v>
      </c>
      <c r="D13" s="22">
        <f t="shared" si="1"/>
        <v>6637227326</v>
      </c>
      <c r="E13" s="22">
        <f t="shared" si="1"/>
        <v>7103556762</v>
      </c>
      <c r="F13" s="22">
        <f t="shared" si="1"/>
        <v>7731474708</v>
      </c>
      <c r="G13" s="22">
        <f t="shared" si="1"/>
        <v>7668605143</v>
      </c>
      <c r="H13" s="22">
        <f t="shared" si="1"/>
        <v>7504843668</v>
      </c>
      <c r="I13" s="22">
        <f t="shared" si="1"/>
        <v>6724661593</v>
      </c>
      <c r="J13" s="22">
        <f t="shared" si="1"/>
        <v>0</v>
      </c>
    </row>
    <row r="14" spans="1:10" x14ac:dyDescent="0.25">
      <c r="A14" s="6" t="s">
        <v>9</v>
      </c>
      <c r="B14" s="19">
        <v>3211685982</v>
      </c>
      <c r="C14" s="19">
        <v>2821812116</v>
      </c>
      <c r="D14" s="19">
        <v>3826833860</v>
      </c>
      <c r="E14" s="19">
        <v>3591091422</v>
      </c>
      <c r="F14" s="19">
        <v>3888537899</v>
      </c>
      <c r="G14" s="19">
        <v>4360235904</v>
      </c>
      <c r="H14" s="19">
        <v>4184445065</v>
      </c>
      <c r="I14" s="19">
        <v>4093775496</v>
      </c>
    </row>
    <row r="15" spans="1:10" x14ac:dyDescent="0.25">
      <c r="A15" s="6" t="s">
        <v>10</v>
      </c>
      <c r="B15" s="19">
        <v>1677331215</v>
      </c>
      <c r="C15" s="19">
        <v>1882838428</v>
      </c>
      <c r="D15" s="19">
        <v>1583979210</v>
      </c>
      <c r="E15" s="19">
        <v>1765398405</v>
      </c>
      <c r="F15" s="19">
        <v>2117502841</v>
      </c>
      <c r="G15" s="19">
        <v>1728015269</v>
      </c>
      <c r="H15" s="19">
        <v>1456788062</v>
      </c>
      <c r="I15" s="19">
        <v>1414290365</v>
      </c>
    </row>
    <row r="16" spans="1:10" x14ac:dyDescent="0.25">
      <c r="A16" s="6" t="s">
        <v>11</v>
      </c>
      <c r="B16" s="19">
        <v>756580852</v>
      </c>
      <c r="C16" s="19">
        <v>711630110</v>
      </c>
      <c r="D16" s="19">
        <v>850354451</v>
      </c>
      <c r="E16" s="19">
        <v>957118120</v>
      </c>
      <c r="F16" s="19">
        <v>1013511889</v>
      </c>
      <c r="G16" s="19">
        <v>1008407740</v>
      </c>
      <c r="H16" s="19">
        <v>1145606697</v>
      </c>
      <c r="I16" s="19">
        <v>1099106839</v>
      </c>
    </row>
    <row r="17" spans="1:10" x14ac:dyDescent="0.25">
      <c r="A17" s="6" t="s">
        <v>12</v>
      </c>
      <c r="B17" s="19">
        <v>989571604</v>
      </c>
      <c r="C17" s="19">
        <v>755155539</v>
      </c>
      <c r="D17" s="19">
        <v>376059805</v>
      </c>
      <c r="E17" s="19">
        <v>789948815</v>
      </c>
      <c r="F17" s="19">
        <v>711922079</v>
      </c>
      <c r="G17" s="19">
        <v>571946230</v>
      </c>
      <c r="H17" s="19">
        <v>718003844</v>
      </c>
      <c r="I17" s="19">
        <v>117488893</v>
      </c>
    </row>
    <row r="18" spans="1:10" x14ac:dyDescent="0.25">
      <c r="B18" s="19"/>
      <c r="C18" s="19"/>
      <c r="D18" s="19"/>
      <c r="E18" s="19"/>
      <c r="F18" s="19"/>
    </row>
    <row r="19" spans="1:10" x14ac:dyDescent="0.25">
      <c r="A19" s="3" t="s">
        <v>85</v>
      </c>
      <c r="B19" s="22">
        <f t="shared" ref="B19:J19" si="2">SUM(B7,B13)</f>
        <v>7814447221</v>
      </c>
      <c r="C19" s="22">
        <f t="shared" si="2"/>
        <v>7378816961</v>
      </c>
      <c r="D19" s="22">
        <f t="shared" si="2"/>
        <v>7914275257</v>
      </c>
      <c r="E19" s="22">
        <f t="shared" si="2"/>
        <v>8397590627</v>
      </c>
      <c r="F19" s="22">
        <f t="shared" si="2"/>
        <v>8990284498</v>
      </c>
      <c r="G19" s="22">
        <f t="shared" si="2"/>
        <v>8928556987</v>
      </c>
      <c r="H19" s="22">
        <f t="shared" si="2"/>
        <v>8836110044</v>
      </c>
      <c r="I19" s="22">
        <f t="shared" si="2"/>
        <v>8040291985</v>
      </c>
      <c r="J19" s="22">
        <f t="shared" si="2"/>
        <v>0</v>
      </c>
    </row>
    <row r="20" spans="1:10" x14ac:dyDescent="0.25">
      <c r="B20" s="19"/>
      <c r="C20" s="19"/>
      <c r="D20" s="19"/>
      <c r="E20" s="19"/>
      <c r="F20" s="19"/>
    </row>
    <row r="21" spans="1:10" ht="15.75" x14ac:dyDescent="0.25">
      <c r="A21" s="37" t="s">
        <v>52</v>
      </c>
      <c r="B21" s="22"/>
      <c r="C21" s="22"/>
      <c r="D21" s="22"/>
      <c r="E21" s="22"/>
      <c r="F21" s="22"/>
    </row>
    <row r="22" spans="1:10" ht="15.75" x14ac:dyDescent="0.25">
      <c r="A22" s="38" t="s">
        <v>53</v>
      </c>
      <c r="B22" s="19"/>
      <c r="C22" s="19"/>
      <c r="D22" s="19"/>
      <c r="E22" s="19"/>
      <c r="F22" s="19"/>
      <c r="I22" s="17"/>
    </row>
    <row r="23" spans="1:10" x14ac:dyDescent="0.25">
      <c r="A23" s="36" t="s">
        <v>54</v>
      </c>
      <c r="B23" s="22">
        <f t="shared" ref="B23:J23" si="3">SUM(B24:B25)</f>
        <v>273882845</v>
      </c>
      <c r="C23" s="22">
        <f t="shared" si="3"/>
        <v>280653790</v>
      </c>
      <c r="D23" s="22">
        <f t="shared" si="3"/>
        <v>294786350</v>
      </c>
      <c r="E23" s="22">
        <f t="shared" si="3"/>
        <v>310853481</v>
      </c>
      <c r="F23" s="22">
        <f t="shared" si="3"/>
        <v>316725149</v>
      </c>
      <c r="G23" s="22">
        <f t="shared" si="3"/>
        <v>331412759</v>
      </c>
      <c r="H23" s="22">
        <f t="shared" si="3"/>
        <v>348055863</v>
      </c>
      <c r="I23" s="22">
        <f t="shared" si="3"/>
        <v>265200896</v>
      </c>
      <c r="J23" s="22">
        <f t="shared" si="3"/>
        <v>0</v>
      </c>
    </row>
    <row r="24" spans="1:10" x14ac:dyDescent="0.25">
      <c r="A24" t="s">
        <v>20</v>
      </c>
      <c r="B24" s="19">
        <v>273882845</v>
      </c>
      <c r="C24" s="19">
        <v>280653790</v>
      </c>
      <c r="D24" s="19">
        <v>294786350</v>
      </c>
      <c r="E24" s="19">
        <v>310853481</v>
      </c>
      <c r="F24" s="19">
        <v>316725149</v>
      </c>
      <c r="G24" s="19">
        <v>331412759</v>
      </c>
      <c r="H24" s="19">
        <v>348055863</v>
      </c>
      <c r="I24" s="19">
        <v>265200896</v>
      </c>
    </row>
    <row r="25" spans="1:10" x14ac:dyDescent="0.25">
      <c r="A25" t="s">
        <v>13</v>
      </c>
      <c r="B25" s="19"/>
      <c r="C25" s="19"/>
      <c r="D25" s="19"/>
      <c r="E25" s="19"/>
      <c r="F25" s="19"/>
    </row>
    <row r="26" spans="1:10" x14ac:dyDescent="0.25">
      <c r="B26" s="19"/>
      <c r="C26" s="19"/>
      <c r="D26" s="19"/>
      <c r="E26" s="19"/>
      <c r="F26" s="19"/>
    </row>
    <row r="27" spans="1:10" x14ac:dyDescent="0.25">
      <c r="A27" s="36" t="s">
        <v>55</v>
      </c>
      <c r="B27" s="22">
        <f t="shared" ref="B27:E27" si="4">SUM(B28:B33)</f>
        <v>3590194369</v>
      </c>
      <c r="C27" s="22">
        <f t="shared" si="4"/>
        <v>2909481588</v>
      </c>
      <c r="D27" s="22">
        <f t="shared" si="4"/>
        <v>3218822380</v>
      </c>
      <c r="E27" s="22">
        <f t="shared" si="4"/>
        <v>3370587065</v>
      </c>
      <c r="F27" s="22">
        <f>SUM(F28:F33)</f>
        <v>3751011873</v>
      </c>
      <c r="G27" s="22">
        <f t="shared" ref="G27:J27" si="5">SUM(G28:G33)</f>
        <v>3781072698</v>
      </c>
      <c r="H27" s="22">
        <f t="shared" si="5"/>
        <v>3602793175</v>
      </c>
      <c r="I27" s="22">
        <f t="shared" si="5"/>
        <v>2841170958</v>
      </c>
      <c r="J27" s="22">
        <f t="shared" si="5"/>
        <v>0</v>
      </c>
    </row>
    <row r="28" spans="1:10" x14ac:dyDescent="0.25">
      <c r="A28" s="6" t="s">
        <v>21</v>
      </c>
      <c r="B28" s="19">
        <v>1435983024</v>
      </c>
      <c r="C28" s="19">
        <v>1036066499</v>
      </c>
      <c r="D28" s="19">
        <v>1320004660</v>
      </c>
      <c r="E28" s="19">
        <v>1108265208</v>
      </c>
      <c r="F28" s="19">
        <v>1612307678</v>
      </c>
      <c r="G28" s="19">
        <v>1704132017</v>
      </c>
      <c r="H28" s="19">
        <v>1424392863</v>
      </c>
      <c r="I28" s="19">
        <v>1039139201</v>
      </c>
    </row>
    <row r="29" spans="1:10" x14ac:dyDescent="0.25">
      <c r="A29" s="6" t="s">
        <v>22</v>
      </c>
      <c r="B29" s="19">
        <v>542453048</v>
      </c>
      <c r="C29" s="19">
        <v>569078878</v>
      </c>
      <c r="D29" s="19">
        <v>492347548</v>
      </c>
      <c r="E29" s="19">
        <v>598407178</v>
      </c>
      <c r="F29" s="19">
        <v>572174566</v>
      </c>
      <c r="G29" s="19">
        <v>763943916</v>
      </c>
      <c r="H29" s="19">
        <v>732319226</v>
      </c>
      <c r="I29" s="19">
        <v>721708635</v>
      </c>
    </row>
    <row r="30" spans="1:10" x14ac:dyDescent="0.25">
      <c r="A30" s="6" t="s">
        <v>23</v>
      </c>
      <c r="B30" s="19">
        <v>417492748</v>
      </c>
      <c r="C30" s="19">
        <v>387009821</v>
      </c>
      <c r="D30" s="19">
        <v>434697972</v>
      </c>
      <c r="E30" s="19">
        <v>506951252</v>
      </c>
      <c r="F30" s="19">
        <v>437333796</v>
      </c>
      <c r="G30" s="19">
        <v>523738000</v>
      </c>
      <c r="H30" s="19">
        <v>527138791</v>
      </c>
      <c r="I30" s="19">
        <v>337217889</v>
      </c>
    </row>
    <row r="31" spans="1:10" x14ac:dyDescent="0.25">
      <c r="A31" s="6" t="s">
        <v>24</v>
      </c>
      <c r="B31" s="19">
        <v>460086606</v>
      </c>
      <c r="C31" s="19">
        <v>374046218</v>
      </c>
      <c r="D31" s="19">
        <v>452408209</v>
      </c>
      <c r="E31" s="19">
        <v>400844100</v>
      </c>
      <c r="F31" s="19">
        <v>432105800</v>
      </c>
      <c r="G31" s="19">
        <v>341978653</v>
      </c>
      <c r="H31" s="19">
        <v>353059503</v>
      </c>
      <c r="I31" s="19">
        <v>287715112</v>
      </c>
    </row>
    <row r="32" spans="1:10" x14ac:dyDescent="0.25">
      <c r="A32" s="6" t="s">
        <v>49</v>
      </c>
      <c r="B32" s="19">
        <v>514479053</v>
      </c>
      <c r="C32" s="19">
        <v>465231799</v>
      </c>
      <c r="D32" s="19">
        <v>436607962</v>
      </c>
      <c r="E32" s="19">
        <v>530758221</v>
      </c>
      <c r="F32" s="19">
        <v>612999070</v>
      </c>
      <c r="G32" s="19">
        <v>404543655</v>
      </c>
      <c r="H32" s="19">
        <v>380045215</v>
      </c>
      <c r="I32" s="19">
        <v>411799858</v>
      </c>
    </row>
    <row r="33" spans="1:10" x14ac:dyDescent="0.25">
      <c r="A33" s="6" t="s">
        <v>25</v>
      </c>
      <c r="B33" s="19">
        <v>219699890</v>
      </c>
      <c r="C33" s="19">
        <v>78048373</v>
      </c>
      <c r="D33" s="19">
        <v>82756029</v>
      </c>
      <c r="E33" s="19">
        <v>225361106</v>
      </c>
      <c r="F33" s="19">
        <v>84090963</v>
      </c>
      <c r="G33" s="19">
        <v>42736457</v>
      </c>
      <c r="H33" s="19">
        <v>185837577</v>
      </c>
      <c r="I33" s="19">
        <v>43590263</v>
      </c>
    </row>
    <row r="34" spans="1:10" x14ac:dyDescent="0.25">
      <c r="B34" s="19"/>
      <c r="C34" s="19"/>
      <c r="D34" s="19"/>
      <c r="E34" s="19"/>
      <c r="F34" s="19"/>
    </row>
    <row r="35" spans="1:10" x14ac:dyDescent="0.25">
      <c r="A35" s="3" t="s">
        <v>86</v>
      </c>
      <c r="B35" s="22">
        <f t="shared" ref="B35:J35" si="6">SUM(B23,B27)</f>
        <v>3864077214</v>
      </c>
      <c r="C35" s="22">
        <f t="shared" si="6"/>
        <v>3190135378</v>
      </c>
      <c r="D35" s="22">
        <f t="shared" si="6"/>
        <v>3513608730</v>
      </c>
      <c r="E35" s="22">
        <f t="shared" si="6"/>
        <v>3681440546</v>
      </c>
      <c r="F35" s="22">
        <f t="shared" si="6"/>
        <v>4067737022</v>
      </c>
      <c r="G35" s="22">
        <f t="shared" si="6"/>
        <v>4112485457</v>
      </c>
      <c r="H35" s="22">
        <f t="shared" si="6"/>
        <v>3950849038</v>
      </c>
      <c r="I35" s="22">
        <f t="shared" si="6"/>
        <v>3106371854</v>
      </c>
      <c r="J35" s="22">
        <f t="shared" si="6"/>
        <v>0</v>
      </c>
    </row>
    <row r="36" spans="1:10" x14ac:dyDescent="0.25">
      <c r="A36" s="3"/>
      <c r="B36" s="22"/>
      <c r="C36" s="22"/>
      <c r="D36" s="22"/>
      <c r="E36" s="22"/>
      <c r="F36" s="22"/>
    </row>
    <row r="37" spans="1:10" x14ac:dyDescent="0.25">
      <c r="A37" s="36" t="s">
        <v>56</v>
      </c>
      <c r="B37" s="22">
        <f t="shared" ref="B37:J37" si="7">SUM(B38:B39)</f>
        <v>3950370007</v>
      </c>
      <c r="C37" s="22">
        <f t="shared" si="7"/>
        <v>4188681583</v>
      </c>
      <c r="D37" s="22">
        <f t="shared" si="7"/>
        <v>4400666527</v>
      </c>
      <c r="E37" s="22">
        <f t="shared" si="7"/>
        <v>4716150081</v>
      </c>
      <c r="F37" s="22">
        <f t="shared" si="7"/>
        <v>4922547476</v>
      </c>
      <c r="G37" s="22">
        <f t="shared" si="7"/>
        <v>4816071530</v>
      </c>
      <c r="H37" s="22">
        <f t="shared" si="7"/>
        <v>4885261006</v>
      </c>
      <c r="I37" s="22">
        <f t="shared" si="7"/>
        <v>4933920131</v>
      </c>
      <c r="J37" s="22">
        <f t="shared" si="7"/>
        <v>0</v>
      </c>
    </row>
    <row r="38" spans="1:10" x14ac:dyDescent="0.25">
      <c r="A38" t="s">
        <v>6</v>
      </c>
      <c r="B38" s="19">
        <v>136800000</v>
      </c>
      <c r="C38" s="19">
        <v>136800000</v>
      </c>
      <c r="D38" s="19">
        <v>136800000</v>
      </c>
      <c r="E38" s="19">
        <v>136800000</v>
      </c>
      <c r="F38" s="19">
        <v>136800000</v>
      </c>
      <c r="G38" s="19">
        <v>136800000</v>
      </c>
      <c r="H38" s="19">
        <v>136800000</v>
      </c>
      <c r="I38" s="19">
        <v>136800000</v>
      </c>
    </row>
    <row r="39" spans="1:10" x14ac:dyDescent="0.25">
      <c r="A39" t="s">
        <v>19</v>
      </c>
      <c r="B39" s="19">
        <v>3813570007</v>
      </c>
      <c r="C39" s="19">
        <v>4051881583</v>
      </c>
      <c r="D39" s="19">
        <v>4263866527</v>
      </c>
      <c r="E39" s="19">
        <v>4579350081</v>
      </c>
      <c r="F39" s="19">
        <v>4785747476</v>
      </c>
      <c r="G39" s="19">
        <v>4679271530</v>
      </c>
      <c r="H39" s="19">
        <v>4748461006</v>
      </c>
      <c r="I39" s="19">
        <v>4797120131</v>
      </c>
    </row>
    <row r="40" spans="1:10" x14ac:dyDescent="0.25">
      <c r="A40" s="3"/>
      <c r="B40" s="22"/>
      <c r="C40" s="22"/>
      <c r="D40" s="22"/>
      <c r="E40" s="22"/>
      <c r="F40" s="22"/>
    </row>
    <row r="41" spans="1:10" x14ac:dyDescent="0.25">
      <c r="A41" s="3"/>
      <c r="B41" s="22"/>
      <c r="C41" s="22"/>
      <c r="D41" s="22"/>
      <c r="E41" s="22"/>
      <c r="F41" s="22"/>
    </row>
    <row r="42" spans="1:10" x14ac:dyDescent="0.25">
      <c r="A42" s="3"/>
      <c r="B42" s="19"/>
      <c r="C42" s="26"/>
      <c r="D42" s="26"/>
      <c r="E42" s="26"/>
      <c r="F42" s="19"/>
    </row>
    <row r="43" spans="1:10" x14ac:dyDescent="0.25">
      <c r="A43" s="3" t="s">
        <v>87</v>
      </c>
      <c r="B43" s="22">
        <f>SUM(B37,B35)</f>
        <v>7814447221</v>
      </c>
      <c r="C43" s="22">
        <f>SUM(C37,C35)</f>
        <v>7378816961</v>
      </c>
      <c r="D43" s="22">
        <f>SUM(D37,D35)</f>
        <v>7914275257</v>
      </c>
      <c r="E43" s="22">
        <f>SUM(E37,E35)</f>
        <v>8397590627</v>
      </c>
      <c r="F43" s="22">
        <f>SUM(F37,F35)</f>
        <v>8990284498</v>
      </c>
      <c r="G43" s="22">
        <f t="shared" ref="G43:J43" si="8">SUM(G37,G35)</f>
        <v>8928556987</v>
      </c>
      <c r="H43" s="22">
        <f t="shared" si="8"/>
        <v>8836110044</v>
      </c>
      <c r="I43" s="22">
        <f t="shared" si="8"/>
        <v>8040291985</v>
      </c>
      <c r="J43" s="22">
        <f t="shared" si="8"/>
        <v>0</v>
      </c>
    </row>
    <row r="44" spans="1:10" x14ac:dyDescent="0.25">
      <c r="B44" s="1"/>
      <c r="C44" s="10"/>
      <c r="D44" s="10"/>
      <c r="E44" s="10"/>
      <c r="F44" s="1"/>
    </row>
    <row r="45" spans="1:10" x14ac:dyDescent="0.25">
      <c r="A45" s="39" t="s">
        <v>57</v>
      </c>
      <c r="B45" s="11">
        <f>B37/(B38/10)</f>
        <v>288.76973735380119</v>
      </c>
      <c r="C45" s="11">
        <f>C37/(C38/10)</f>
        <v>306.19017419590642</v>
      </c>
      <c r="D45" s="11">
        <f>D37/(D38/10)</f>
        <v>321.6861496345029</v>
      </c>
      <c r="E45" s="11">
        <f>E37/(E38/10)</f>
        <v>344.7478129385965</v>
      </c>
      <c r="F45" s="11">
        <f>F37/(F38/10)</f>
        <v>359.83534181286552</v>
      </c>
      <c r="G45" s="11">
        <f t="shared" ref="G45:J45" si="9">G37/(G38/10)</f>
        <v>352.0520124269006</v>
      </c>
      <c r="H45" s="11">
        <f t="shared" si="9"/>
        <v>357.1097226608187</v>
      </c>
      <c r="I45" s="11">
        <f t="shared" si="9"/>
        <v>360.66667624269007</v>
      </c>
      <c r="J45" s="11" t="e">
        <f t="shared" si="9"/>
        <v>#DIV/0!</v>
      </c>
    </row>
    <row r="46" spans="1:10" x14ac:dyDescent="0.25">
      <c r="A46" s="39" t="s">
        <v>58</v>
      </c>
      <c r="B46" s="5">
        <f>B38/10</f>
        <v>13680000</v>
      </c>
      <c r="C46" s="5">
        <f t="shared" ref="C46:J46" si="10">C38/10</f>
        <v>13680000</v>
      </c>
      <c r="D46" s="5">
        <f t="shared" si="10"/>
        <v>13680000</v>
      </c>
      <c r="E46" s="5">
        <f t="shared" si="10"/>
        <v>13680000</v>
      </c>
      <c r="F46" s="5">
        <f t="shared" si="10"/>
        <v>13680000</v>
      </c>
      <c r="G46" s="5">
        <f t="shared" si="10"/>
        <v>13680000</v>
      </c>
      <c r="H46" s="5">
        <f t="shared" si="10"/>
        <v>13680000</v>
      </c>
      <c r="I46" s="5">
        <f t="shared" si="10"/>
        <v>13680000</v>
      </c>
      <c r="J46" s="5">
        <f t="shared" si="10"/>
        <v>0</v>
      </c>
    </row>
    <row r="47" spans="1:10" x14ac:dyDescent="0.25">
      <c r="B47" s="3"/>
      <c r="C47" s="3"/>
      <c r="D47" s="3"/>
      <c r="E47" s="3"/>
    </row>
    <row r="48" spans="1:10" x14ac:dyDescent="0.25">
      <c r="B48" s="5"/>
      <c r="C48" s="5"/>
      <c r="D48" s="5"/>
      <c r="E48" s="5"/>
      <c r="F48" s="5"/>
    </row>
    <row r="49" spans="2:6" x14ac:dyDescent="0.25">
      <c r="E49" s="1"/>
    </row>
    <row r="50" spans="2:6" x14ac:dyDescent="0.25">
      <c r="B50" s="11"/>
      <c r="C50" s="3"/>
      <c r="D50" s="3"/>
      <c r="E50" s="3"/>
      <c r="F50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3"/>
  <sheetViews>
    <sheetView workbookViewId="0">
      <pane xSplit="1" ySplit="5" topLeftCell="H21" activePane="bottomRight" state="frozen"/>
      <selection pane="topRight" activeCell="B1" sqref="B1"/>
      <selection pane="bottomLeft" activeCell="A6" sqref="A6"/>
      <selection pane="bottomRight" activeCell="I26" sqref="I26"/>
    </sheetView>
  </sheetViews>
  <sheetFormatPr defaultRowHeight="15" x14ac:dyDescent="0.25"/>
  <cols>
    <col min="1" max="2" width="42.85546875" customWidth="1"/>
    <col min="3" max="3" width="16.85546875" bestFit="1" customWidth="1"/>
    <col min="4" max="4" width="14.5703125" customWidth="1"/>
    <col min="5" max="7" width="16.85546875" bestFit="1" customWidth="1"/>
    <col min="8" max="8" width="13.85546875" customWidth="1"/>
    <col min="9" max="9" width="15.28515625" bestFit="1" customWidth="1"/>
  </cols>
  <sheetData>
    <row r="1" spans="1:9" ht="15.75" x14ac:dyDescent="0.25">
      <c r="A1" s="4" t="s">
        <v>40</v>
      </c>
      <c r="B1" s="1"/>
      <c r="C1" s="1"/>
      <c r="D1" s="1"/>
      <c r="E1" s="1"/>
      <c r="F1" s="1"/>
    </row>
    <row r="2" spans="1:9" ht="15.75" x14ac:dyDescent="0.25">
      <c r="A2" s="4" t="s">
        <v>59</v>
      </c>
      <c r="B2" s="1"/>
      <c r="C2" s="1"/>
      <c r="D2" s="1"/>
      <c r="E2" s="1"/>
      <c r="F2" s="1"/>
    </row>
    <row r="3" spans="1:9" ht="15.75" x14ac:dyDescent="0.25">
      <c r="A3" s="4" t="s">
        <v>51</v>
      </c>
      <c r="B3" s="4"/>
      <c r="C3" s="4"/>
      <c r="D3" s="4"/>
      <c r="F3" s="13"/>
    </row>
    <row r="4" spans="1:9" x14ac:dyDescent="0.25">
      <c r="B4" s="34" t="s">
        <v>46</v>
      </c>
      <c r="C4" s="34" t="s">
        <v>45</v>
      </c>
      <c r="D4" s="34" t="s">
        <v>47</v>
      </c>
      <c r="E4" s="34" t="s">
        <v>46</v>
      </c>
      <c r="F4" s="34" t="s">
        <v>45</v>
      </c>
      <c r="G4" s="34" t="s">
        <v>47</v>
      </c>
      <c r="H4" s="34" t="s">
        <v>46</v>
      </c>
      <c r="I4" s="34" t="s">
        <v>45</v>
      </c>
    </row>
    <row r="5" spans="1:9" ht="15.75" x14ac:dyDescent="0.25">
      <c r="A5" s="4"/>
      <c r="B5" s="33">
        <v>42916</v>
      </c>
      <c r="C5" s="33">
        <v>43008</v>
      </c>
      <c r="D5" s="33">
        <v>43190</v>
      </c>
      <c r="E5" s="33">
        <v>43281</v>
      </c>
      <c r="F5" s="33">
        <v>43373</v>
      </c>
      <c r="G5" s="33">
        <v>43555</v>
      </c>
      <c r="H5" s="33">
        <v>43646</v>
      </c>
      <c r="I5" s="14">
        <v>43738</v>
      </c>
    </row>
    <row r="6" spans="1:9" x14ac:dyDescent="0.25">
      <c r="A6" s="39" t="s">
        <v>60</v>
      </c>
      <c r="B6" s="19">
        <v>4978607190</v>
      </c>
      <c r="C6" s="19">
        <v>6954411425</v>
      </c>
      <c r="D6" s="19">
        <v>2022242711</v>
      </c>
      <c r="E6" s="19">
        <v>5145561468</v>
      </c>
      <c r="F6" s="19">
        <v>7154023992</v>
      </c>
      <c r="G6" s="19">
        <v>1771687737</v>
      </c>
      <c r="H6" s="19">
        <v>4591974882</v>
      </c>
      <c r="I6" s="1">
        <v>6299607453</v>
      </c>
    </row>
    <row r="7" spans="1:9" x14ac:dyDescent="0.25">
      <c r="A7" t="s">
        <v>61</v>
      </c>
      <c r="B7" s="19">
        <v>2873200789</v>
      </c>
      <c r="C7" s="19">
        <v>3966337801</v>
      </c>
      <c r="D7" s="19">
        <v>1172417314</v>
      </c>
      <c r="E7" s="19">
        <v>2871758456</v>
      </c>
      <c r="F7" s="19">
        <v>3952750988</v>
      </c>
      <c r="G7" s="19">
        <v>1062025470</v>
      </c>
      <c r="H7" s="19">
        <v>2764638909</v>
      </c>
      <c r="I7" s="1">
        <v>3708553057</v>
      </c>
    </row>
    <row r="8" spans="1:9" x14ac:dyDescent="0.25">
      <c r="A8" s="39" t="s">
        <v>3</v>
      </c>
      <c r="B8" s="20">
        <f t="shared" ref="B8:I8" si="0">B6-B7</f>
        <v>2105406401</v>
      </c>
      <c r="C8" s="20">
        <f t="shared" si="0"/>
        <v>2988073624</v>
      </c>
      <c r="D8" s="20">
        <f t="shared" si="0"/>
        <v>849825397</v>
      </c>
      <c r="E8" s="20">
        <f>E6-E7</f>
        <v>2273803012</v>
      </c>
      <c r="F8" s="20">
        <f t="shared" si="0"/>
        <v>3201273004</v>
      </c>
      <c r="G8" s="20">
        <f t="shared" si="0"/>
        <v>709662267</v>
      </c>
      <c r="H8" s="20">
        <f t="shared" si="0"/>
        <v>1827335973</v>
      </c>
      <c r="I8" s="20">
        <f t="shared" si="0"/>
        <v>2591054396</v>
      </c>
    </row>
    <row r="9" spans="1:9" x14ac:dyDescent="0.25">
      <c r="B9" s="22"/>
      <c r="C9" s="22"/>
      <c r="D9" s="22"/>
      <c r="E9" s="22"/>
      <c r="F9" s="24"/>
      <c r="G9" s="5"/>
      <c r="H9" s="5"/>
      <c r="I9" s="5"/>
    </row>
    <row r="10" spans="1:9" x14ac:dyDescent="0.25">
      <c r="A10" s="39" t="s">
        <v>62</v>
      </c>
      <c r="B10" s="25">
        <f t="shared" ref="B10:C10" si="1">SUM(B11:B13)</f>
        <v>1300491916</v>
      </c>
      <c r="C10" s="25">
        <f t="shared" si="1"/>
        <v>1822371826</v>
      </c>
      <c r="D10" s="25">
        <f>SUM(D11:D13)</f>
        <v>597226087</v>
      </c>
      <c r="E10" s="25">
        <f>SUM(E11:E13)</f>
        <v>1317632263</v>
      </c>
      <c r="F10" s="25">
        <f>SUM(F11:F13)</f>
        <v>1959172533</v>
      </c>
      <c r="G10" s="25">
        <f t="shared" ref="G10:I10" si="2">SUM(G11:G13)</f>
        <v>629972196</v>
      </c>
      <c r="H10" s="25">
        <f t="shared" si="2"/>
        <v>1430985373</v>
      </c>
      <c r="I10" s="25">
        <f t="shared" si="2"/>
        <v>2099931311</v>
      </c>
    </row>
    <row r="11" spans="1:9" x14ac:dyDescent="0.25">
      <c r="A11" s="6" t="s">
        <v>26</v>
      </c>
      <c r="B11" s="26">
        <v>1300834749</v>
      </c>
      <c r="C11" s="26">
        <v>1816281145</v>
      </c>
      <c r="D11" s="26">
        <v>596011634</v>
      </c>
      <c r="E11" s="26">
        <v>1317606980</v>
      </c>
      <c r="F11" s="26">
        <v>1956285775</v>
      </c>
      <c r="G11" s="26">
        <v>626157194</v>
      </c>
      <c r="H11" s="26">
        <v>1419944381</v>
      </c>
      <c r="I11" s="1">
        <v>2089485621</v>
      </c>
    </row>
    <row r="12" spans="1:9" x14ac:dyDescent="0.25">
      <c r="A12" s="6" t="s">
        <v>41</v>
      </c>
      <c r="B12" s="26">
        <v>1491807</v>
      </c>
      <c r="C12" s="26">
        <v>4412768</v>
      </c>
      <c r="D12" s="26">
        <v>2285445</v>
      </c>
      <c r="E12" s="26">
        <v>916402</v>
      </c>
      <c r="F12" s="26">
        <v>4207198</v>
      </c>
      <c r="G12" s="26">
        <v>147731</v>
      </c>
      <c r="H12" s="26">
        <v>4910526</v>
      </c>
      <c r="I12" s="1">
        <v>6194382</v>
      </c>
    </row>
    <row r="13" spans="1:9" x14ac:dyDescent="0.25">
      <c r="A13" s="6" t="s">
        <v>27</v>
      </c>
      <c r="B13" s="26">
        <v>-1834640</v>
      </c>
      <c r="C13" s="26">
        <v>1677913</v>
      </c>
      <c r="D13" s="26">
        <v>-1070992</v>
      </c>
      <c r="E13" s="26">
        <v>-891119</v>
      </c>
      <c r="F13" s="26">
        <v>-1320440</v>
      </c>
      <c r="G13" s="26">
        <v>3667271</v>
      </c>
      <c r="H13" s="26">
        <v>6130466</v>
      </c>
      <c r="I13" s="1">
        <v>4251308</v>
      </c>
    </row>
    <row r="14" spans="1:9" x14ac:dyDescent="0.25">
      <c r="A14" s="6"/>
      <c r="B14" s="26"/>
      <c r="C14" s="26"/>
      <c r="D14" s="26"/>
      <c r="E14" s="26"/>
      <c r="F14" s="26"/>
      <c r="I14" s="1"/>
    </row>
    <row r="15" spans="1:9" x14ac:dyDescent="0.25">
      <c r="A15" s="39" t="s">
        <v>4</v>
      </c>
      <c r="B15" s="20">
        <f t="shared" ref="B15:D15" si="3">B8-B10</f>
        <v>804914485</v>
      </c>
      <c r="C15" s="20">
        <f t="shared" si="3"/>
        <v>1165701798</v>
      </c>
      <c r="D15" s="20">
        <f t="shared" si="3"/>
        <v>252599310</v>
      </c>
      <c r="E15" s="20">
        <f>E8-E10</f>
        <v>956170749</v>
      </c>
      <c r="F15" s="20">
        <f>F8-F10</f>
        <v>1242100471</v>
      </c>
      <c r="G15" s="20">
        <f t="shared" ref="G15:I15" si="4">G8-G10</f>
        <v>79690071</v>
      </c>
      <c r="H15" s="20">
        <f t="shared" si="4"/>
        <v>396350600</v>
      </c>
      <c r="I15" s="20">
        <f t="shared" si="4"/>
        <v>491123085</v>
      </c>
    </row>
    <row r="16" spans="1:9" x14ac:dyDescent="0.25">
      <c r="A16" s="40" t="s">
        <v>63</v>
      </c>
      <c r="B16" s="24"/>
      <c r="C16" s="24"/>
      <c r="D16" s="24"/>
      <c r="E16" s="24"/>
      <c r="F16" s="24"/>
      <c r="G16" s="8"/>
      <c r="H16" s="8"/>
      <c r="I16" s="8"/>
    </row>
    <row r="17" spans="1:9" x14ac:dyDescent="0.25">
      <c r="A17" s="6" t="s">
        <v>5</v>
      </c>
      <c r="B17" s="27">
        <v>4102642</v>
      </c>
      <c r="C17" s="27">
        <v>6463531</v>
      </c>
      <c r="D17" s="27">
        <v>2057998</v>
      </c>
      <c r="E17" s="27">
        <v>8342113</v>
      </c>
      <c r="F17" s="27">
        <v>9842248</v>
      </c>
      <c r="G17" s="41">
        <v>1500000</v>
      </c>
      <c r="H17" s="41">
        <v>4051008</v>
      </c>
      <c r="I17" s="1">
        <v>5609128</v>
      </c>
    </row>
    <row r="18" spans="1:9" x14ac:dyDescent="0.25">
      <c r="A18" s="6" t="s">
        <v>28</v>
      </c>
      <c r="B18" s="27">
        <v>8055080</v>
      </c>
      <c r="C18" s="27">
        <v>11535578</v>
      </c>
      <c r="D18" s="27">
        <v>3214705</v>
      </c>
      <c r="E18" s="27">
        <v>7320596</v>
      </c>
      <c r="F18" s="27">
        <v>15519845</v>
      </c>
      <c r="G18" s="41">
        <v>3234885</v>
      </c>
      <c r="H18" s="41">
        <v>5463760</v>
      </c>
      <c r="I18" s="1">
        <v>14703210</v>
      </c>
    </row>
    <row r="19" spans="1:9" x14ac:dyDescent="0.25">
      <c r="A19" s="39" t="s">
        <v>64</v>
      </c>
      <c r="B19" s="20">
        <f t="shared" ref="B19:D19" si="5">B15-B17+B18</f>
        <v>808866923</v>
      </c>
      <c r="C19" s="20">
        <f t="shared" si="5"/>
        <v>1170773845</v>
      </c>
      <c r="D19" s="20">
        <f t="shared" si="5"/>
        <v>253756017</v>
      </c>
      <c r="E19" s="20">
        <f>E15-E17+E18</f>
        <v>955149232</v>
      </c>
      <c r="F19" s="20">
        <f>F15-F17+F18</f>
        <v>1247778068</v>
      </c>
      <c r="G19" s="20">
        <f t="shared" ref="G19:I19" si="6">G15-G17+G18</f>
        <v>81424956</v>
      </c>
      <c r="H19" s="20">
        <f t="shared" si="6"/>
        <v>397763352</v>
      </c>
      <c r="I19" s="20">
        <f t="shared" si="6"/>
        <v>500217167</v>
      </c>
    </row>
    <row r="20" spans="1:9" x14ac:dyDescent="0.25">
      <c r="A20" s="6" t="s">
        <v>29</v>
      </c>
      <c r="B20" s="27">
        <v>40443346</v>
      </c>
      <c r="C20" s="27">
        <v>58538692</v>
      </c>
      <c r="D20" s="27">
        <v>12687801</v>
      </c>
      <c r="E20" s="27">
        <v>47757462</v>
      </c>
      <c r="F20" s="27">
        <v>62388903</v>
      </c>
      <c r="G20" s="42">
        <v>4071248</v>
      </c>
      <c r="H20" s="42">
        <v>19888168</v>
      </c>
      <c r="I20" s="42">
        <v>25010858</v>
      </c>
    </row>
    <row r="21" spans="1:9" x14ac:dyDescent="0.25">
      <c r="A21" s="6"/>
      <c r="B21" s="27"/>
      <c r="C21" s="27"/>
      <c r="D21" s="27"/>
      <c r="E21" s="27"/>
      <c r="F21" s="27"/>
      <c r="G21" s="8"/>
      <c r="H21" s="8"/>
      <c r="I21" s="8"/>
    </row>
    <row r="22" spans="1:9" x14ac:dyDescent="0.25">
      <c r="A22" s="39" t="s">
        <v>65</v>
      </c>
      <c r="B22" s="24">
        <f t="shared" ref="B22:I22" si="7">B19-B20</f>
        <v>768423577</v>
      </c>
      <c r="C22" s="24">
        <f t="shared" si="7"/>
        <v>1112235153</v>
      </c>
      <c r="D22" s="24">
        <f t="shared" si="7"/>
        <v>241068216</v>
      </c>
      <c r="E22" s="24">
        <f t="shared" si="7"/>
        <v>907391770</v>
      </c>
      <c r="F22" s="24">
        <f t="shared" si="7"/>
        <v>1185389165</v>
      </c>
      <c r="G22" s="24">
        <f t="shared" si="7"/>
        <v>77353708</v>
      </c>
      <c r="H22" s="24">
        <f t="shared" si="7"/>
        <v>377875184</v>
      </c>
      <c r="I22" s="24">
        <f t="shared" si="7"/>
        <v>475206309</v>
      </c>
    </row>
    <row r="23" spans="1:9" x14ac:dyDescent="0.25">
      <c r="A23" s="6"/>
      <c r="B23" s="27"/>
      <c r="C23" s="27"/>
      <c r="D23" s="27"/>
      <c r="E23" s="27"/>
      <c r="F23" s="27"/>
      <c r="G23" s="8"/>
      <c r="H23" s="8"/>
      <c r="I23" s="8"/>
    </row>
    <row r="24" spans="1:9" x14ac:dyDescent="0.25">
      <c r="A24" s="36" t="s">
        <v>66</v>
      </c>
      <c r="B24" s="24">
        <f t="shared" ref="B24:I24" si="8">SUM(B25:B26)</f>
        <v>231000000</v>
      </c>
      <c r="C24" s="24">
        <f t="shared" si="8"/>
        <v>336500000</v>
      </c>
      <c r="D24" s="24">
        <f t="shared" si="8"/>
        <v>65100000</v>
      </c>
      <c r="E24" s="24">
        <f>SUM(E25:E26)</f>
        <v>272300000</v>
      </c>
      <c r="F24" s="24">
        <f t="shared" si="8"/>
        <v>343900000</v>
      </c>
      <c r="G24" s="24">
        <f t="shared" si="8"/>
        <v>9750000</v>
      </c>
      <c r="H24" s="24">
        <f t="shared" si="8"/>
        <v>97442000</v>
      </c>
      <c r="I24" s="24">
        <f t="shared" si="8"/>
        <v>146114000</v>
      </c>
    </row>
    <row r="25" spans="1:9" x14ac:dyDescent="0.25">
      <c r="A25" s="16" t="s">
        <v>14</v>
      </c>
      <c r="B25" s="27">
        <v>231000000</v>
      </c>
      <c r="C25" s="27">
        <v>336500000</v>
      </c>
      <c r="D25" s="27">
        <v>65100000</v>
      </c>
      <c r="E25" s="27">
        <v>272300000</v>
      </c>
      <c r="F25" s="27"/>
      <c r="G25" s="41">
        <v>9750000</v>
      </c>
      <c r="H25" s="41">
        <v>97442000</v>
      </c>
      <c r="I25" s="41">
        <v>146114000</v>
      </c>
    </row>
    <row r="26" spans="1:9" x14ac:dyDescent="0.25">
      <c r="A26" s="16" t="s">
        <v>15</v>
      </c>
      <c r="B26" s="27"/>
      <c r="C26" s="27"/>
      <c r="D26" s="27"/>
      <c r="E26" s="27"/>
      <c r="F26" s="27">
        <v>343900000</v>
      </c>
      <c r="G26">
        <v>0</v>
      </c>
      <c r="H26">
        <v>0</v>
      </c>
    </row>
    <row r="27" spans="1:9" x14ac:dyDescent="0.25">
      <c r="A27" s="16"/>
      <c r="B27" s="27"/>
      <c r="C27" s="27"/>
      <c r="D27" s="27"/>
      <c r="E27" s="27"/>
      <c r="F27" s="27"/>
    </row>
    <row r="28" spans="1:9" x14ac:dyDescent="0.25">
      <c r="A28" s="15"/>
      <c r="B28" s="24"/>
      <c r="C28" s="24"/>
      <c r="D28" s="24"/>
      <c r="E28" s="24"/>
      <c r="F28" s="24"/>
    </row>
    <row r="29" spans="1:9" x14ac:dyDescent="0.25">
      <c r="A29" s="16"/>
      <c r="B29" s="27"/>
      <c r="C29" s="27"/>
      <c r="D29" s="27"/>
      <c r="E29" s="27"/>
      <c r="F29" s="27"/>
    </row>
    <row r="30" spans="1:9" x14ac:dyDescent="0.25">
      <c r="A30" s="39" t="s">
        <v>67</v>
      </c>
      <c r="B30" s="28">
        <f>B22-B24</f>
        <v>537423577</v>
      </c>
      <c r="C30" s="28">
        <f t="shared" ref="C30:I30" si="9">C22-C24</f>
        <v>775735153</v>
      </c>
      <c r="D30" s="28">
        <f t="shared" si="9"/>
        <v>175968216</v>
      </c>
      <c r="E30" s="28">
        <f t="shared" si="9"/>
        <v>635091770</v>
      </c>
      <c r="F30" s="28">
        <f t="shared" si="9"/>
        <v>841489165</v>
      </c>
      <c r="G30" s="28">
        <f t="shared" si="9"/>
        <v>67603708</v>
      </c>
      <c r="H30" s="28">
        <f t="shared" si="9"/>
        <v>280433184</v>
      </c>
      <c r="I30" s="28">
        <f t="shared" si="9"/>
        <v>329092309</v>
      </c>
    </row>
    <row r="31" spans="1:9" x14ac:dyDescent="0.25">
      <c r="A31" s="3"/>
      <c r="B31" s="8"/>
      <c r="C31" s="8"/>
      <c r="D31" s="8"/>
      <c r="E31" s="8"/>
      <c r="F31" s="8"/>
    </row>
    <row r="32" spans="1:9" x14ac:dyDescent="0.25">
      <c r="A32" s="39" t="s">
        <v>68</v>
      </c>
      <c r="B32" s="9">
        <f>B30/('1'!B38/10)</f>
        <v>39.285349195906434</v>
      </c>
      <c r="C32" s="9">
        <f>C30/('1'!C38/10)</f>
        <v>56.705786038011695</v>
      </c>
      <c r="D32" s="9">
        <f>D30/('1'!D38/10)</f>
        <v>12.863173684210526</v>
      </c>
      <c r="E32" s="9">
        <f>E30/('1'!E38/10)</f>
        <v>46.424836988304094</v>
      </c>
      <c r="F32" s="18">
        <f>F30/('1'!F38/10)</f>
        <v>61.512365862573098</v>
      </c>
      <c r="G32" s="18">
        <f>G30/('1'!G38/10)</f>
        <v>4.9417915204678362</v>
      </c>
      <c r="H32" s="18">
        <f>H30/('1'!H38/10)</f>
        <v>20.499501754385964</v>
      </c>
      <c r="I32" s="18">
        <f>I30/('1'!I38/10)</f>
        <v>24.056455336257311</v>
      </c>
    </row>
    <row r="33" spans="1:9" x14ac:dyDescent="0.25">
      <c r="A33" s="40" t="s">
        <v>69</v>
      </c>
      <c r="B33" s="5">
        <v>13680000</v>
      </c>
      <c r="C33" s="5">
        <v>13680000</v>
      </c>
      <c r="D33" s="5">
        <v>13680000</v>
      </c>
      <c r="E33" s="5">
        <v>13680000</v>
      </c>
      <c r="F33" s="5">
        <v>13680000</v>
      </c>
      <c r="G33" s="5">
        <v>13680000</v>
      </c>
      <c r="H33" s="5">
        <v>13680000</v>
      </c>
      <c r="I33" s="5">
        <v>13680000</v>
      </c>
    </row>
    <row r="53" spans="1:1" x14ac:dyDescent="0.25">
      <c r="A53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5"/>
  <sheetViews>
    <sheetView tabSelected="1" zoomScaleNormal="100" workbookViewId="0">
      <pane xSplit="1" ySplit="5" topLeftCell="H21" activePane="bottomRight" state="frozen"/>
      <selection pane="topRight" activeCell="B1" sqref="B1"/>
      <selection pane="bottomLeft" activeCell="A6" sqref="A6"/>
      <selection pane="bottomRight" activeCell="P33" sqref="P33"/>
    </sheetView>
  </sheetViews>
  <sheetFormatPr defaultRowHeight="15" x14ac:dyDescent="0.25"/>
  <cols>
    <col min="1" max="1" width="39.28515625" customWidth="1"/>
    <col min="2" max="2" width="17.7109375" bestFit="1" customWidth="1"/>
    <col min="3" max="4" width="15" bestFit="1" customWidth="1"/>
    <col min="5" max="5" width="16.42578125" customWidth="1"/>
    <col min="6" max="6" width="15.85546875" customWidth="1"/>
    <col min="7" max="7" width="14.5703125" customWidth="1"/>
    <col min="8" max="8" width="14.7109375" customWidth="1"/>
    <col min="9" max="9" width="17.7109375" bestFit="1" customWidth="1"/>
  </cols>
  <sheetData>
    <row r="1" spans="1:9" ht="15.75" x14ac:dyDescent="0.25">
      <c r="A1" s="4" t="s">
        <v>40</v>
      </c>
    </row>
    <row r="2" spans="1:9" ht="15.75" x14ac:dyDescent="0.25">
      <c r="A2" s="4" t="s">
        <v>70</v>
      </c>
      <c r="B2" s="4"/>
      <c r="C2" s="4"/>
      <c r="D2" s="4"/>
      <c r="E2" s="12"/>
      <c r="F2" s="2"/>
    </row>
    <row r="3" spans="1:9" ht="15.75" x14ac:dyDescent="0.25">
      <c r="A3" s="4" t="s">
        <v>51</v>
      </c>
      <c r="B3" s="4"/>
      <c r="C3" s="4"/>
      <c r="D3" s="4"/>
      <c r="E3" s="13"/>
      <c r="F3" s="13"/>
    </row>
    <row r="4" spans="1:9" x14ac:dyDescent="0.25">
      <c r="B4" s="34" t="s">
        <v>46</v>
      </c>
      <c r="C4" s="34" t="s">
        <v>45</v>
      </c>
      <c r="D4" s="34" t="s">
        <v>47</v>
      </c>
      <c r="E4" s="34" t="s">
        <v>46</v>
      </c>
      <c r="F4" s="34" t="s">
        <v>45</v>
      </c>
      <c r="G4" s="34" t="s">
        <v>47</v>
      </c>
      <c r="H4" s="34" t="s">
        <v>46</v>
      </c>
      <c r="I4" s="34" t="s">
        <v>45</v>
      </c>
    </row>
    <row r="5" spans="1:9" ht="15.75" x14ac:dyDescent="0.25">
      <c r="A5" s="4"/>
      <c r="B5" s="33">
        <v>42916</v>
      </c>
      <c r="C5" s="33">
        <v>43008</v>
      </c>
      <c r="D5" s="33">
        <v>43190</v>
      </c>
      <c r="E5" s="33">
        <v>43281</v>
      </c>
      <c r="F5" s="33">
        <v>43373</v>
      </c>
      <c r="G5" s="33">
        <v>43555</v>
      </c>
      <c r="H5" s="33">
        <v>43646</v>
      </c>
      <c r="I5" s="43">
        <v>43738</v>
      </c>
    </row>
    <row r="6" spans="1:9" x14ac:dyDescent="0.25">
      <c r="A6" s="39" t="s">
        <v>71</v>
      </c>
    </row>
    <row r="7" spans="1:9" x14ac:dyDescent="0.25">
      <c r="A7" t="s">
        <v>30</v>
      </c>
      <c r="B7" s="19">
        <v>4316731264</v>
      </c>
      <c r="C7" s="19">
        <v>6085052069</v>
      </c>
      <c r="D7" s="19">
        <v>1682815848</v>
      </c>
      <c r="E7" s="19">
        <v>4630040814</v>
      </c>
      <c r="F7" s="19">
        <v>6285437977</v>
      </c>
      <c r="G7" s="19">
        <v>2056706905</v>
      </c>
      <c r="H7" s="19">
        <v>5177936850</v>
      </c>
      <c r="I7" s="19">
        <v>6926826542</v>
      </c>
    </row>
    <row r="8" spans="1:9" x14ac:dyDescent="0.25">
      <c r="A8" s="6" t="s">
        <v>31</v>
      </c>
      <c r="B8" s="19">
        <v>-701969483</v>
      </c>
      <c r="C8" s="19">
        <v>-1051629539</v>
      </c>
      <c r="D8" s="19">
        <v>-324979327</v>
      </c>
      <c r="E8" s="19">
        <v>-695557624</v>
      </c>
      <c r="F8" s="19">
        <v>-1101035856</v>
      </c>
      <c r="G8" s="19">
        <v>-384019939</v>
      </c>
      <c r="H8" s="19">
        <v>-792546998</v>
      </c>
      <c r="I8" s="19">
        <v>-1298695165</v>
      </c>
    </row>
    <row r="9" spans="1:9" x14ac:dyDescent="0.25">
      <c r="A9" s="6" t="s">
        <v>32</v>
      </c>
      <c r="B9" s="19">
        <v>-3225947158</v>
      </c>
      <c r="C9" s="19">
        <v>-4512505445</v>
      </c>
      <c r="D9" s="19">
        <v>-1950868341</v>
      </c>
      <c r="E9" s="19">
        <v>-3916321130</v>
      </c>
      <c r="F9" s="19">
        <v>-4992898554</v>
      </c>
      <c r="G9" s="19">
        <v>-1454474224</v>
      </c>
      <c r="H9" s="19">
        <v>-3745416154</v>
      </c>
      <c r="I9" s="19">
        <v>-5373579562</v>
      </c>
    </row>
    <row r="10" spans="1:9" x14ac:dyDescent="0.25">
      <c r="A10" s="6" t="s">
        <v>33</v>
      </c>
      <c r="B10" s="19">
        <v>-30038714</v>
      </c>
      <c r="C10" s="19">
        <v>-49908024</v>
      </c>
      <c r="D10" s="19">
        <v>-4544756</v>
      </c>
      <c r="E10" s="19">
        <v>-7740507</v>
      </c>
      <c r="F10" s="19">
        <v>-18894085</v>
      </c>
      <c r="G10" s="19">
        <v>-5576661</v>
      </c>
      <c r="H10" s="19">
        <v>-9076731</v>
      </c>
      <c r="I10" s="19">
        <v>-20901025</v>
      </c>
    </row>
    <row r="11" spans="1:9" x14ac:dyDescent="0.25">
      <c r="A11" s="6" t="s">
        <v>34</v>
      </c>
      <c r="B11" s="19">
        <v>886637</v>
      </c>
      <c r="C11" s="19">
        <v>11535578</v>
      </c>
      <c r="D11" s="19"/>
      <c r="E11" s="19">
        <v>30686</v>
      </c>
      <c r="F11" s="19">
        <v>15519845</v>
      </c>
      <c r="G11" s="19">
        <v>4718570</v>
      </c>
      <c r="H11" s="19">
        <v>5165529</v>
      </c>
    </row>
    <row r="12" spans="1:9" x14ac:dyDescent="0.25">
      <c r="A12" s="6" t="s">
        <v>35</v>
      </c>
      <c r="B12" s="19">
        <v>-239642</v>
      </c>
      <c r="C12" s="19">
        <v>-6463531</v>
      </c>
      <c r="D12" s="19"/>
      <c r="E12" s="19"/>
      <c r="F12" s="19">
        <v>-9842248</v>
      </c>
      <c r="G12" s="19">
        <v>0</v>
      </c>
      <c r="H12" s="19">
        <v>0</v>
      </c>
      <c r="I12" s="19">
        <v>14703210</v>
      </c>
    </row>
    <row r="13" spans="1:9" x14ac:dyDescent="0.25">
      <c r="A13" s="6" t="s">
        <v>16</v>
      </c>
      <c r="B13" s="19">
        <v>-198052037</v>
      </c>
      <c r="C13" s="19">
        <v>-354299291</v>
      </c>
      <c r="D13" s="19">
        <v>-112263260</v>
      </c>
      <c r="E13" s="19">
        <v>-248792871</v>
      </c>
      <c r="F13" s="19">
        <v>-326115512</v>
      </c>
      <c r="G13" s="19">
        <v>-107575211</v>
      </c>
      <c r="H13" s="19">
        <v>-252842687</v>
      </c>
      <c r="I13" s="19">
        <v>-294033470</v>
      </c>
    </row>
    <row r="14" spans="1:9" x14ac:dyDescent="0.25">
      <c r="A14" s="3"/>
      <c r="B14" s="20">
        <f t="shared" ref="B14:E14" si="0">SUM(B7:B13)</f>
        <v>161370867</v>
      </c>
      <c r="C14" s="20">
        <f t="shared" si="0"/>
        <v>121781817</v>
      </c>
      <c r="D14" s="20">
        <f t="shared" si="0"/>
        <v>-709839836</v>
      </c>
      <c r="E14" s="20">
        <f t="shared" si="0"/>
        <v>-238340632</v>
      </c>
      <c r="F14" s="20">
        <f>SUM(F7:F13)</f>
        <v>-147828433</v>
      </c>
      <c r="G14" s="20">
        <f t="shared" ref="G14:I14" si="1">SUM(G7:G13)</f>
        <v>109779440</v>
      </c>
      <c r="H14" s="20">
        <f t="shared" si="1"/>
        <v>383219809</v>
      </c>
      <c r="I14" s="20">
        <f t="shared" si="1"/>
        <v>-45679470</v>
      </c>
    </row>
    <row r="15" spans="1:9" x14ac:dyDescent="0.25">
      <c r="B15" s="19"/>
      <c r="C15" s="19"/>
      <c r="D15" s="19"/>
      <c r="E15" s="19"/>
      <c r="F15" s="19"/>
    </row>
    <row r="16" spans="1:9" x14ac:dyDescent="0.25">
      <c r="A16" s="39" t="s">
        <v>72</v>
      </c>
      <c r="B16" s="19"/>
      <c r="C16" s="19"/>
      <c r="D16" s="19"/>
      <c r="E16" s="19"/>
      <c r="F16" s="19"/>
    </row>
    <row r="17" spans="1:10" x14ac:dyDescent="0.25">
      <c r="A17" t="s">
        <v>36</v>
      </c>
      <c r="B17" s="19"/>
      <c r="C17" s="19"/>
      <c r="D17" s="19"/>
      <c r="E17" s="19"/>
      <c r="F17" s="19"/>
    </row>
    <row r="18" spans="1:10" x14ac:dyDescent="0.25">
      <c r="A18" s="6" t="s">
        <v>37</v>
      </c>
      <c r="B18" s="19">
        <v>280139</v>
      </c>
      <c r="C18" s="19">
        <v>573840</v>
      </c>
      <c r="D18" s="19">
        <v>304535</v>
      </c>
      <c r="E18" s="19">
        <v>2489530</v>
      </c>
      <c r="F18" s="19">
        <v>2634340</v>
      </c>
      <c r="G18" s="19">
        <v>37908</v>
      </c>
      <c r="H18" s="19">
        <v>235618</v>
      </c>
      <c r="I18" s="19">
        <v>328536</v>
      </c>
    </row>
    <row r="19" spans="1:10" x14ac:dyDescent="0.25">
      <c r="A19" t="s">
        <v>38</v>
      </c>
      <c r="B19" s="19">
        <v>-79558142</v>
      </c>
      <c r="C19" s="19">
        <v>-133027341</v>
      </c>
      <c r="D19" s="19">
        <v>-14854072</v>
      </c>
      <c r="E19" s="19">
        <v>-73614338</v>
      </c>
      <c r="F19" s="19">
        <v>-101027940</v>
      </c>
      <c r="G19" s="19">
        <v>-17666964</v>
      </c>
      <c r="H19" s="19">
        <v>-144708549</v>
      </c>
      <c r="I19" s="19">
        <v>-174169825</v>
      </c>
    </row>
    <row r="20" spans="1:10" x14ac:dyDescent="0.25">
      <c r="A20" s="6" t="s">
        <v>17</v>
      </c>
      <c r="B20" s="19"/>
      <c r="C20" s="19"/>
      <c r="D20" s="19"/>
      <c r="E20" s="19"/>
      <c r="F20" s="19"/>
    </row>
    <row r="21" spans="1:10" x14ac:dyDescent="0.25">
      <c r="A21" s="3"/>
      <c r="B21" s="20">
        <f t="shared" ref="B21:I21" si="2">SUM(B17:B20)</f>
        <v>-79278003</v>
      </c>
      <c r="C21" s="20">
        <f t="shared" si="2"/>
        <v>-132453501</v>
      </c>
      <c r="D21" s="20">
        <f t="shared" si="2"/>
        <v>-14549537</v>
      </c>
      <c r="E21" s="20">
        <f t="shared" si="2"/>
        <v>-71124808</v>
      </c>
      <c r="F21" s="20">
        <f t="shared" si="2"/>
        <v>-98393600</v>
      </c>
      <c r="G21" s="20">
        <f t="shared" si="2"/>
        <v>-17629056</v>
      </c>
      <c r="H21" s="20">
        <f t="shared" si="2"/>
        <v>-144472931</v>
      </c>
      <c r="I21" s="20">
        <f t="shared" si="2"/>
        <v>-173841289</v>
      </c>
    </row>
    <row r="22" spans="1:10" x14ac:dyDescent="0.25">
      <c r="B22" s="19"/>
      <c r="C22" s="19"/>
      <c r="D22" s="19"/>
      <c r="E22" s="19"/>
      <c r="F22" s="19"/>
    </row>
    <row r="23" spans="1:10" x14ac:dyDescent="0.25">
      <c r="A23" s="39" t="s">
        <v>73</v>
      </c>
      <c r="B23" s="19"/>
      <c r="C23" s="19"/>
      <c r="D23" s="19"/>
      <c r="E23" s="19"/>
      <c r="F23" s="19"/>
    </row>
    <row r="24" spans="1:10" x14ac:dyDescent="0.25">
      <c r="A24" s="6" t="s">
        <v>39</v>
      </c>
      <c r="B24" s="19">
        <v>-4777371</v>
      </c>
      <c r="C24" s="19">
        <v>-146428888</v>
      </c>
      <c r="D24" s="19">
        <v>-2623442</v>
      </c>
      <c r="E24" s="19">
        <v>-3658365</v>
      </c>
      <c r="F24" s="19">
        <v>-144928508</v>
      </c>
      <c r="G24" s="19">
        <v>-323422107</v>
      </c>
      <c r="H24" s="19">
        <v>-323960987</v>
      </c>
      <c r="I24" s="19">
        <v>-466208301</v>
      </c>
    </row>
    <row r="25" spans="1:10" x14ac:dyDescent="0.25">
      <c r="A25" s="3"/>
      <c r="B25" s="21">
        <f t="shared" ref="B25:I25" si="3">SUM(B24:B24)</f>
        <v>-4777371</v>
      </c>
      <c r="C25" s="21">
        <f t="shared" si="3"/>
        <v>-146428888</v>
      </c>
      <c r="D25" s="21">
        <f t="shared" si="3"/>
        <v>-2623442</v>
      </c>
      <c r="E25" s="21">
        <f t="shared" si="3"/>
        <v>-3658365</v>
      </c>
      <c r="F25" s="21">
        <f t="shared" si="3"/>
        <v>-144928508</v>
      </c>
      <c r="G25" s="21">
        <f t="shared" si="3"/>
        <v>-323422107</v>
      </c>
      <c r="H25" s="21">
        <f t="shared" si="3"/>
        <v>-323960987</v>
      </c>
      <c r="I25" s="21">
        <f t="shared" si="3"/>
        <v>-466208301</v>
      </c>
    </row>
    <row r="26" spans="1:10" x14ac:dyDescent="0.25">
      <c r="B26" s="19"/>
      <c r="C26" s="19"/>
      <c r="D26" s="19"/>
      <c r="E26" s="19"/>
      <c r="F26" s="19"/>
    </row>
    <row r="27" spans="1:10" x14ac:dyDescent="0.25">
      <c r="A27" s="3" t="s">
        <v>74</v>
      </c>
      <c r="B27" s="22">
        <f t="shared" ref="B27:J27" si="4">SUM(B14,B21,B25)</f>
        <v>77315493</v>
      </c>
      <c r="C27" s="22">
        <f t="shared" si="4"/>
        <v>-157100572</v>
      </c>
      <c r="D27" s="22">
        <f t="shared" si="4"/>
        <v>-727012815</v>
      </c>
      <c r="E27" s="22">
        <f t="shared" si="4"/>
        <v>-313123805</v>
      </c>
      <c r="F27" s="22">
        <f t="shared" si="4"/>
        <v>-391150541</v>
      </c>
      <c r="G27" s="22">
        <f t="shared" si="4"/>
        <v>-231271723</v>
      </c>
      <c r="H27" s="22">
        <f t="shared" si="4"/>
        <v>-85214109</v>
      </c>
      <c r="I27" s="22">
        <f t="shared" si="4"/>
        <v>-685729060</v>
      </c>
      <c r="J27" s="22">
        <f t="shared" si="4"/>
        <v>0</v>
      </c>
    </row>
    <row r="28" spans="1:10" x14ac:dyDescent="0.25">
      <c r="A28" s="40" t="s">
        <v>75</v>
      </c>
      <c r="B28" s="19">
        <v>912256111</v>
      </c>
      <c r="C28" s="19">
        <v>912256111</v>
      </c>
      <c r="D28" s="19">
        <v>1103072620</v>
      </c>
      <c r="E28" s="19">
        <v>1103072620</v>
      </c>
      <c r="F28" s="19">
        <v>1103072620</v>
      </c>
      <c r="G28" s="19">
        <v>803217953</v>
      </c>
      <c r="H28" s="19">
        <v>803217953</v>
      </c>
      <c r="I28" s="19">
        <v>803217953</v>
      </c>
    </row>
    <row r="29" spans="1:10" x14ac:dyDescent="0.25">
      <c r="A29" s="40" t="s">
        <v>77</v>
      </c>
      <c r="B29" s="19"/>
      <c r="C29" s="19"/>
      <c r="D29" s="19"/>
      <c r="E29" s="19"/>
      <c r="F29" s="19"/>
    </row>
    <row r="30" spans="1:10" x14ac:dyDescent="0.25">
      <c r="A30" s="39" t="s">
        <v>76</v>
      </c>
      <c r="B30" s="22">
        <f t="shared" ref="B30:I30" si="5">SUM(B27:B29)</f>
        <v>989571604</v>
      </c>
      <c r="C30" s="22">
        <f t="shared" si="5"/>
        <v>755155539</v>
      </c>
      <c r="D30" s="22">
        <f t="shared" si="5"/>
        <v>376059805</v>
      </c>
      <c r="E30" s="22">
        <f t="shared" si="5"/>
        <v>789948815</v>
      </c>
      <c r="F30" s="22">
        <f t="shared" si="5"/>
        <v>711922079</v>
      </c>
      <c r="G30" s="22">
        <f t="shared" si="5"/>
        <v>571946230</v>
      </c>
      <c r="H30" s="22">
        <f t="shared" si="5"/>
        <v>718003844</v>
      </c>
      <c r="I30" s="22">
        <f t="shared" si="5"/>
        <v>117488893</v>
      </c>
    </row>
    <row r="31" spans="1:10" x14ac:dyDescent="0.25">
      <c r="B31" s="22"/>
      <c r="C31" s="22"/>
      <c r="D31" s="22"/>
      <c r="E31" s="22"/>
      <c r="F31" s="22"/>
    </row>
    <row r="32" spans="1:10" ht="15.75" x14ac:dyDescent="0.25">
      <c r="A32" s="4"/>
      <c r="B32" s="23"/>
      <c r="C32" s="23"/>
      <c r="D32" s="23"/>
      <c r="E32" s="23"/>
      <c r="F32" s="23"/>
    </row>
    <row r="34" spans="1:9" x14ac:dyDescent="0.25">
      <c r="A34" s="39" t="s">
        <v>78</v>
      </c>
      <c r="B34" s="9">
        <f>B14/('1'!B38/10)</f>
        <v>11.79611600877193</v>
      </c>
      <c r="C34" s="9">
        <f>C14/('1'!C38/10)</f>
        <v>8.9021796052631572</v>
      </c>
      <c r="D34" s="9">
        <f>D14/('1'!D38/10)</f>
        <v>-51.888876900584798</v>
      </c>
      <c r="E34" s="9">
        <f>E14/('1'!E38/10)</f>
        <v>-17.42256081871345</v>
      </c>
      <c r="F34" s="9">
        <f>F14/('1'!F38/10)</f>
        <v>-10.806172002923976</v>
      </c>
      <c r="G34" s="9">
        <f>G14/('1'!G38/10)</f>
        <v>8.0248128654970756</v>
      </c>
      <c r="H34" s="9">
        <f>H14/('1'!H38/10)</f>
        <v>28.013143932748537</v>
      </c>
      <c r="I34" s="9">
        <f>I14/('1'!I38/10)</f>
        <v>-3.3391425438596491</v>
      </c>
    </row>
    <row r="35" spans="1:9" x14ac:dyDescent="0.25">
      <c r="A35" s="39" t="s">
        <v>79</v>
      </c>
      <c r="B35">
        <v>13680000</v>
      </c>
      <c r="C35">
        <v>13680000</v>
      </c>
      <c r="D35">
        <v>13680000</v>
      </c>
      <c r="E35">
        <v>13680000</v>
      </c>
      <c r="F35">
        <v>13680000</v>
      </c>
      <c r="G35">
        <v>13680000</v>
      </c>
      <c r="H35">
        <v>13680000</v>
      </c>
      <c r="I35">
        <v>13680000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7" sqref="A7:A13"/>
    </sheetView>
  </sheetViews>
  <sheetFormatPr defaultRowHeight="15" x14ac:dyDescent="0.25"/>
  <cols>
    <col min="1" max="1" width="16.5703125" bestFit="1" customWidth="1"/>
    <col min="2" max="2" width="11" customWidth="1"/>
    <col min="3" max="3" width="11.140625" customWidth="1"/>
    <col min="4" max="4" width="12.28515625" customWidth="1"/>
    <col min="5" max="5" width="11.7109375" customWidth="1"/>
    <col min="6" max="6" width="11.28515625" customWidth="1"/>
  </cols>
  <sheetData>
    <row r="1" spans="1:6" ht="15.75" x14ac:dyDescent="0.25">
      <c r="A1" s="4" t="s">
        <v>40</v>
      </c>
    </row>
    <row r="2" spans="1:6" x14ac:dyDescent="0.25">
      <c r="A2" s="3" t="s">
        <v>80</v>
      </c>
    </row>
    <row r="3" spans="1:6" ht="15.75" x14ac:dyDescent="0.25">
      <c r="A3" s="4" t="s">
        <v>51</v>
      </c>
    </row>
    <row r="4" spans="1:6" x14ac:dyDescent="0.25">
      <c r="A4" s="3"/>
    </row>
    <row r="5" spans="1:6" x14ac:dyDescent="0.25">
      <c r="A5" s="3"/>
      <c r="B5" s="34" t="s">
        <v>46</v>
      </c>
      <c r="C5" s="34" t="s">
        <v>45</v>
      </c>
      <c r="D5" s="34" t="s">
        <v>47</v>
      </c>
      <c r="E5" s="34" t="s">
        <v>46</v>
      </c>
      <c r="F5" s="34" t="s">
        <v>45</v>
      </c>
    </row>
    <row r="6" spans="1:6" ht="15.75" x14ac:dyDescent="0.25">
      <c r="A6" s="3"/>
      <c r="B6" s="33">
        <v>42916</v>
      </c>
      <c r="C6" s="33">
        <v>43008</v>
      </c>
      <c r="D6" s="33">
        <v>43190</v>
      </c>
      <c r="E6" s="33">
        <v>43281</v>
      </c>
      <c r="F6" s="33">
        <v>43373</v>
      </c>
    </row>
    <row r="7" spans="1:6" x14ac:dyDescent="0.25">
      <c r="A7" s="6" t="s">
        <v>81</v>
      </c>
      <c r="B7" s="30">
        <f>'2'!B30/'1'!B19</f>
        <v>6.8773076559499352E-2</v>
      </c>
      <c r="C7" s="30">
        <f>'2'!C30/'1'!C19</f>
        <v>0.10513001706101001</v>
      </c>
      <c r="D7" s="30">
        <f>'2'!D30/'1'!D19</f>
        <v>2.223428049768171E-2</v>
      </c>
      <c r="E7" s="30">
        <f>'2'!E30/'1'!E19</f>
        <v>7.5627855442017847E-2</v>
      </c>
      <c r="F7" s="30">
        <f>'2'!F30/'1'!F19</f>
        <v>9.3599837156121107E-2</v>
      </c>
    </row>
    <row r="8" spans="1:6" x14ac:dyDescent="0.25">
      <c r="A8" s="6" t="s">
        <v>82</v>
      </c>
      <c r="B8" s="31">
        <f>'2'!B30/'1'!B37</f>
        <v>0.1360438581823204</v>
      </c>
      <c r="C8" s="31">
        <f>'2'!C30/'1'!C37</f>
        <v>0.18519792866289114</v>
      </c>
      <c r="D8" s="31">
        <f>'2'!D30/'1'!D37</f>
        <v>3.9986719039117956E-2</v>
      </c>
      <c r="E8" s="31">
        <f>'2'!E30/'1'!E37</f>
        <v>0.13466318057998206</v>
      </c>
      <c r="F8" s="31">
        <f>'2'!F30/'1'!F37</f>
        <v>0.17094587083267371</v>
      </c>
    </row>
    <row r="9" spans="1:6" x14ac:dyDescent="0.25">
      <c r="A9" s="6" t="s">
        <v>42</v>
      </c>
    </row>
    <row r="10" spans="1:6" x14ac:dyDescent="0.25">
      <c r="A10" s="6" t="s">
        <v>43</v>
      </c>
      <c r="B10" s="32">
        <f>'1'!B13/'1'!B27</f>
        <v>1.8481366107340134</v>
      </c>
      <c r="C10" s="32">
        <f>'1'!C13/'1'!C27</f>
        <v>2.1211463301413405</v>
      </c>
      <c r="D10" s="32">
        <f>'1'!D13/'1'!D27</f>
        <v>2.0620048397948567</v>
      </c>
      <c r="E10" s="32">
        <f>'1'!E13/'1'!E27</f>
        <v>2.1075132091269686</v>
      </c>
      <c r="F10" s="32">
        <f>'1'!F13/'1'!F27</f>
        <v>2.0611704174149916</v>
      </c>
    </row>
    <row r="11" spans="1:6" x14ac:dyDescent="0.25">
      <c r="A11" s="6" t="s">
        <v>83</v>
      </c>
      <c r="B11" s="31">
        <f>'2'!B30/'2'!B6</f>
        <v>0.10794657149884525</v>
      </c>
      <c r="C11" s="31">
        <f>'2'!C30/'2'!C6</f>
        <v>0.11154576650604188</v>
      </c>
      <c r="D11" s="31">
        <f>'2'!D30/'2'!D6</f>
        <v>8.7016368036744521E-2</v>
      </c>
      <c r="E11" s="31">
        <f>'2'!E30/'2'!E6</f>
        <v>0.1234251643770277</v>
      </c>
      <c r="F11" s="31">
        <f>'2'!F30/'2'!F6</f>
        <v>0.11762459364701555</v>
      </c>
    </row>
    <row r="12" spans="1:6" x14ac:dyDescent="0.25">
      <c r="A12" t="s">
        <v>44</v>
      </c>
      <c r="B12" s="31">
        <f>'2'!B15/'2'!B6</f>
        <v>0.16167463193656778</v>
      </c>
      <c r="C12" s="31">
        <f>'2'!C15/'2'!C6</f>
        <v>0.16762048241918617</v>
      </c>
      <c r="D12" s="31">
        <f>'2'!D15/'2'!D6</f>
        <v>0.12491048113363679</v>
      </c>
      <c r="E12" s="31">
        <f>'2'!E15/'2'!E6</f>
        <v>0.18582437600762911</v>
      </c>
      <c r="F12" s="31">
        <f>'2'!F15/'2'!F6</f>
        <v>0.17362263145734219</v>
      </c>
    </row>
    <row r="13" spans="1:6" x14ac:dyDescent="0.25">
      <c r="A13" s="6" t="s">
        <v>84</v>
      </c>
      <c r="B13" s="31">
        <f>'2'!B30/'1'!B37</f>
        <v>0.1360438581823204</v>
      </c>
      <c r="C13" s="31">
        <f>'2'!C30/'1'!C37</f>
        <v>0.18519792866289114</v>
      </c>
      <c r="D13" s="31">
        <f>'2'!D30/'1'!D37</f>
        <v>3.9986719039117956E-2</v>
      </c>
      <c r="E13" s="31">
        <f>'2'!E30/'1'!E37</f>
        <v>0.13466318057998206</v>
      </c>
      <c r="F13" s="31">
        <f>'2'!F30/'1'!F37</f>
        <v>0.17094587083267371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2020-04-12T16:06:25Z</dcterms:modified>
</cp:coreProperties>
</file>