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Miscelleneous\Q\"/>
    </mc:Choice>
  </mc:AlternateContent>
  <bookViews>
    <workbookView xWindow="0" yWindow="0" windowWidth="20490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3" l="1"/>
  <c r="H17" i="3"/>
  <c r="H12" i="3"/>
  <c r="H8" i="3"/>
  <c r="H19" i="3" s="1"/>
  <c r="H21" i="3" s="1"/>
  <c r="G18" i="2"/>
  <c r="G9" i="2"/>
  <c r="G7" i="2"/>
  <c r="G17" i="3"/>
  <c r="G12" i="3"/>
  <c r="G8" i="3"/>
  <c r="H12" i="2"/>
  <c r="H15" i="2" s="1"/>
  <c r="H17" i="2" s="1"/>
  <c r="H21" i="2" s="1"/>
  <c r="H23" i="2" s="1"/>
  <c r="F12" i="2"/>
  <c r="H18" i="2"/>
  <c r="I18" i="2"/>
  <c r="H9" i="2"/>
  <c r="I9" i="2"/>
  <c r="H7" i="2"/>
  <c r="H26" i="1"/>
  <c r="H42" i="1"/>
  <c r="H33" i="1"/>
  <c r="H41" i="1" s="1"/>
  <c r="H22" i="1"/>
  <c r="H12" i="1"/>
  <c r="H6" i="1"/>
  <c r="H18" i="1" s="1"/>
  <c r="G42" i="1"/>
  <c r="F42" i="1"/>
  <c r="G33" i="1"/>
  <c r="G26" i="1"/>
  <c r="G22" i="1"/>
  <c r="G12" i="1"/>
  <c r="G18" i="1" s="1"/>
  <c r="G6" i="1"/>
  <c r="H24" i="3" l="1"/>
  <c r="G12" i="2"/>
  <c r="G15" i="2" s="1"/>
  <c r="G17" i="2" s="1"/>
  <c r="G21" i="2" s="1"/>
  <c r="G23" i="2" s="1"/>
  <c r="G19" i="3"/>
  <c r="G21" i="3" s="1"/>
  <c r="G31" i="1"/>
  <c r="G39" i="1"/>
  <c r="G41" i="1"/>
  <c r="B17" i="3"/>
  <c r="C17" i="3"/>
  <c r="D17" i="3"/>
  <c r="E17" i="3"/>
  <c r="E18" i="2"/>
  <c r="B18" i="2" l="1"/>
  <c r="C18" i="2"/>
  <c r="D18" i="2"/>
  <c r="F18" i="2"/>
  <c r="F17" i="3"/>
  <c r="B42" i="1" l="1"/>
  <c r="C42" i="1"/>
  <c r="D42" i="1"/>
  <c r="E42" i="1"/>
  <c r="F12" i="3" l="1"/>
  <c r="F8" i="3"/>
  <c r="B7" i="2"/>
  <c r="C7" i="2"/>
  <c r="D7" i="2"/>
  <c r="E7" i="2"/>
  <c r="F7" i="2"/>
  <c r="F9" i="2"/>
  <c r="F15" i="2" l="1"/>
  <c r="F17" i="2" s="1"/>
  <c r="F21" i="2" s="1"/>
  <c r="F23" i="2" s="1"/>
  <c r="F19" i="3"/>
  <c r="F21" i="3" s="1"/>
  <c r="F24" i="3"/>
  <c r="F26" i="1"/>
  <c r="F22" i="1"/>
  <c r="F33" i="1"/>
  <c r="F41" i="1" s="1"/>
  <c r="E12" i="1"/>
  <c r="F12" i="1"/>
  <c r="F6" i="1"/>
  <c r="F18" i="1" s="1"/>
  <c r="F31" i="1" l="1"/>
  <c r="F39" i="1" s="1"/>
  <c r="F9" i="4"/>
  <c r="F13" i="4" l="1"/>
  <c r="F12" i="4"/>
  <c r="F11" i="4"/>
  <c r="F10" i="4"/>
  <c r="F8" i="4"/>
  <c r="F7" i="4"/>
  <c r="B22" i="1" l="1"/>
  <c r="C22" i="1"/>
  <c r="D22" i="1"/>
  <c r="E22" i="1"/>
  <c r="B26" i="1" l="1"/>
  <c r="C26" i="1"/>
  <c r="D26" i="1"/>
  <c r="E26" i="1"/>
  <c r="E10" i="4" s="1"/>
  <c r="B33" i="1" l="1"/>
  <c r="C33" i="1"/>
  <c r="D33" i="1"/>
  <c r="E33" i="1"/>
  <c r="B12" i="3"/>
  <c r="C12" i="3"/>
  <c r="D12" i="3"/>
  <c r="E12" i="3"/>
  <c r="C41" i="1" l="1"/>
  <c r="C9" i="4"/>
  <c r="B41" i="1"/>
  <c r="B9" i="4"/>
  <c r="D41" i="1"/>
  <c r="D9" i="4"/>
  <c r="E41" i="1"/>
  <c r="E9" i="4"/>
  <c r="B6" i="1"/>
  <c r="C6" i="1"/>
  <c r="D6" i="1"/>
  <c r="E6" i="1"/>
  <c r="B9" i="2" l="1"/>
  <c r="B12" i="2" s="1"/>
  <c r="B15" i="2" s="1"/>
  <c r="B17" i="2" s="1"/>
  <c r="B21" i="2" s="1"/>
  <c r="C9" i="2"/>
  <c r="C12" i="2" s="1"/>
  <c r="C15" i="2" s="1"/>
  <c r="C17" i="2" s="1"/>
  <c r="C21" i="2" s="1"/>
  <c r="D9" i="2"/>
  <c r="D12" i="2" s="1"/>
  <c r="D15" i="2" s="1"/>
  <c r="D17" i="2" s="1"/>
  <c r="D21" i="2" s="1"/>
  <c r="E9" i="2"/>
  <c r="E12" i="2" s="1"/>
  <c r="E15" i="2" s="1"/>
  <c r="E17" i="2" s="1"/>
  <c r="E21" i="2" s="1"/>
  <c r="B12" i="4" l="1"/>
  <c r="E12" i="4"/>
  <c r="B23" i="2" l="1"/>
  <c r="B13" i="4"/>
  <c r="B11" i="4"/>
  <c r="B8" i="4"/>
  <c r="D12" i="4"/>
  <c r="C12" i="4"/>
  <c r="E23" i="2"/>
  <c r="E13" i="4"/>
  <c r="E11" i="4"/>
  <c r="E8" i="4"/>
  <c r="B12" i="1"/>
  <c r="C12" i="1"/>
  <c r="D12" i="1"/>
  <c r="E18" i="1"/>
  <c r="E7" i="4" s="1"/>
  <c r="D18" i="1" l="1"/>
  <c r="D7" i="4" s="1"/>
  <c r="D10" i="4"/>
  <c r="C18" i="1"/>
  <c r="C7" i="4" s="1"/>
  <c r="C10" i="4"/>
  <c r="B18" i="1"/>
  <c r="B7" i="4" s="1"/>
  <c r="B10" i="4"/>
  <c r="C23" i="2"/>
  <c r="C13" i="4"/>
  <c r="C11" i="4"/>
  <c r="C8" i="4"/>
  <c r="D23" i="2"/>
  <c r="D13" i="4"/>
  <c r="D11" i="4"/>
  <c r="D8" i="4"/>
  <c r="C31" i="1"/>
  <c r="C39" i="1" s="1"/>
  <c r="E31" i="1"/>
  <c r="E39" i="1" s="1"/>
  <c r="D31" i="1"/>
  <c r="D39" i="1" s="1"/>
  <c r="B31" i="1"/>
  <c r="B39" i="1" s="1"/>
  <c r="D8" i="3"/>
  <c r="D24" i="3" s="1"/>
  <c r="D19" i="3" l="1"/>
  <c r="D21" i="3" s="1"/>
  <c r="B8" i="3" l="1"/>
  <c r="B24" i="3" s="1"/>
  <c r="C8" i="3"/>
  <c r="C24" i="3" s="1"/>
  <c r="E8" i="3"/>
  <c r="E24" i="3" s="1"/>
  <c r="B19" i="3" l="1"/>
  <c r="B21" i="3" s="1"/>
  <c r="C19" i="3"/>
  <c r="C21" i="3" s="1"/>
  <c r="E19" i="3"/>
  <c r="E21" i="3" s="1"/>
  <c r="H31" i="1"/>
  <c r="H39" i="1" s="1"/>
</calcChain>
</file>

<file path=xl/sharedStrings.xml><?xml version="1.0" encoding="utf-8"?>
<sst xmlns="http://schemas.openxmlformats.org/spreadsheetml/2006/main" count="102" uniqueCount="73">
  <si>
    <t>Gross Profit</t>
  </si>
  <si>
    <t>Operating Profit</t>
  </si>
  <si>
    <t>Financial Expenses</t>
  </si>
  <si>
    <t>Advance, deposits &amp; prepayments</t>
  </si>
  <si>
    <t>Cash &amp; Cash equivalent</t>
  </si>
  <si>
    <t>Share capital</t>
  </si>
  <si>
    <t>Contribution to WPPF</t>
  </si>
  <si>
    <t>Reatined earnings</t>
  </si>
  <si>
    <t>Inventories</t>
  </si>
  <si>
    <t>Property, plant and equipment</t>
  </si>
  <si>
    <t>Cash paid to suppliers and employees</t>
  </si>
  <si>
    <t>Investment in shares</t>
  </si>
  <si>
    <t>Long term loan</t>
  </si>
  <si>
    <t>Reserves</t>
  </si>
  <si>
    <t>Long term loans- net current maturity</t>
  </si>
  <si>
    <t>Long term loans - current maturity</t>
  </si>
  <si>
    <t>Short term loan</t>
  </si>
  <si>
    <t>Administrative expenses</t>
  </si>
  <si>
    <t>Selling and distribution expenses</t>
  </si>
  <si>
    <t>Cash received from revenues and others</t>
  </si>
  <si>
    <t>Purchase of property, plant and equipment</t>
  </si>
  <si>
    <t>Investment property</t>
  </si>
  <si>
    <t>Deferred tax liability</t>
  </si>
  <si>
    <t>Debt to Equity</t>
  </si>
  <si>
    <t>Current Ratio</t>
  </si>
  <si>
    <t>Operating Margin</t>
  </si>
  <si>
    <t>Net Margin</t>
  </si>
  <si>
    <t>Balance Sheet</t>
  </si>
  <si>
    <t>Assets</t>
  </si>
  <si>
    <t>Non Current Assets</t>
  </si>
  <si>
    <t>Current Assets</t>
  </si>
  <si>
    <t>Liabilities and Capital</t>
  </si>
  <si>
    <t>Liabilities</t>
  </si>
  <si>
    <t>Non Current 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</si>
  <si>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</si>
  <si>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</si>
  <si>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</si>
  <si>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</si>
  <si>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</si>
  <si>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</si>
  <si>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Cost of goods sold</t>
  </si>
  <si>
    <t>Operating Income/(Expenses)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</si>
  <si>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</si>
  <si>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</si>
  <si>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</si>
  <si>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</si>
  <si>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</si>
  <si>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</si>
  <si>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</si>
  <si>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</si>
  <si>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</si>
  <si>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</si>
  <si>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</si>
  <si>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</si>
  <si>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</si>
  <si>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</si>
  <si>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</si>
  <si>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</si>
  <si>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</si>
  <si>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</si>
  <si>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</si>
  <si>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Return on Invested Capital (ROIC)</t>
  </si>
  <si>
    <t>Quarter 3</t>
  </si>
  <si>
    <t>Quarter 2</t>
  </si>
  <si>
    <t>Quarter 1</t>
  </si>
  <si>
    <t>BANGLADESH EXPORT IMPORT COMPANY LIMITED</t>
  </si>
  <si>
    <t>As at quarter end</t>
  </si>
  <si>
    <t>Increase / (Decrease) in Short Term Loan</t>
  </si>
  <si>
    <t>Increase / (Decrease) in Long Term Loan</t>
  </si>
  <si>
    <t>Debtors</t>
  </si>
  <si>
    <t>Income tax expenses</t>
  </si>
  <si>
    <t>Deferred tax (income)/ expenses</t>
  </si>
  <si>
    <t>Creditors and Other Payables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</si>
</sst>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2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0" fillId="0" borderId="0" xfId="0" applyFont="1"/>
    <xf numFmtId="0" fontId="0" fillId="0" borderId="0" xfId="0" applyBorder="1"/>
    <xf numFmtId="3" fontId="1" fillId="0" borderId="0" xfId="0" applyNumberFormat="1" applyFont="1" applyBorder="1"/>
    <xf numFmtId="2" fontId="1" fillId="0" borderId="0" xfId="0" applyNumberFormat="1" applyFont="1"/>
    <xf numFmtId="4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15" fontId="0" fillId="0" borderId="0" xfId="0" applyNumberFormat="1"/>
    <xf numFmtId="164" fontId="1" fillId="0" borderId="0" xfId="1" applyNumberFormat="1" applyFont="1"/>
    <xf numFmtId="164" fontId="0" fillId="0" borderId="0" xfId="1" applyNumberFormat="1" applyFont="1"/>
    <xf numFmtId="164" fontId="0" fillId="0" borderId="0" xfId="1" applyNumberFormat="1" applyFont="1" applyFill="1"/>
    <xf numFmtId="164" fontId="0" fillId="0" borderId="1" xfId="1" applyNumberFormat="1" applyFont="1" applyBorder="1"/>
    <xf numFmtId="164" fontId="1" fillId="0" borderId="3" xfId="1" applyNumberFormat="1" applyFont="1" applyBorder="1"/>
    <xf numFmtId="164" fontId="1" fillId="0" borderId="0" xfId="1" applyNumberFormat="1" applyFont="1" applyBorder="1"/>
    <xf numFmtId="164" fontId="1" fillId="0" borderId="0" xfId="1" applyNumberFormat="1" applyFont="1" applyFill="1"/>
    <xf numFmtId="164" fontId="0" fillId="0" borderId="0" xfId="1" applyNumberFormat="1" applyFont="1" applyBorder="1"/>
    <xf numFmtId="164" fontId="1" fillId="0" borderId="2" xfId="1" applyNumberFormat="1" applyFont="1" applyBorder="1"/>
    <xf numFmtId="164" fontId="3" fillId="0" borderId="3" xfId="1" applyNumberFormat="1" applyFont="1" applyBorder="1"/>
    <xf numFmtId="10" fontId="0" fillId="0" borderId="0" xfId="2" applyNumberFormat="1" applyFont="1"/>
    <xf numFmtId="2" fontId="0" fillId="0" borderId="0" xfId="0" applyNumberFormat="1"/>
    <xf numFmtId="164" fontId="4" fillId="0" borderId="0" xfId="1" applyNumberFormat="1" applyFont="1" applyBorder="1"/>
    <xf numFmtId="164" fontId="0" fillId="0" borderId="0" xfId="0" applyNumberFormat="1" applyFont="1"/>
    <xf numFmtId="0" fontId="1" fillId="0" borderId="1" xfId="0" applyFont="1" applyBorder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5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Border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15" fontId="1" fillId="0" borderId="0" xfId="0" applyNumberFormat="1" applyFont="1" applyAlignment="1">
      <alignment horizontal="right"/>
    </xf>
    <xf numFmtId="15" fontId="1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6"/>
  <sheetViews>
    <sheetView workbookViewId="0">
      <pane xSplit="1" ySplit="4" topLeftCell="F5" activePane="bottomRight" state="frozen"/>
      <selection pane="topRight" activeCell="B1" sqref="B1"/>
      <selection pane="bottomLeft" activeCell="A6" sqref="A6"/>
      <selection pane="bottomRight" activeCell="I3" sqref="I3"/>
    </sheetView>
  </sheetViews>
  <sheetFormatPr defaultRowHeight="15" x14ac:dyDescent="0.25"/>
  <cols>
    <col min="1" max="1" width="41.140625" bestFit="1" customWidth="1"/>
    <col min="2" max="2" width="16.42578125" customWidth="1"/>
    <col min="3" max="3" width="15.5703125" customWidth="1"/>
    <col min="4" max="4" width="16.42578125" customWidth="1"/>
    <col min="5" max="5" width="17.140625" customWidth="1"/>
    <col min="6" max="6" width="16.28515625" bestFit="1" customWidth="1"/>
    <col min="7" max="7" width="12.5703125" bestFit="1" customWidth="1"/>
    <col min="8" max="8" width="13.42578125" customWidth="1"/>
  </cols>
  <sheetData>
    <row r="1" spans="1:8" ht="15.75" x14ac:dyDescent="0.25">
      <c r="A1" s="4" t="s">
        <v>65</v>
      </c>
    </row>
    <row r="2" spans="1:8" ht="15.75" x14ac:dyDescent="0.25">
      <c r="A2" s="4" t="s">
        <v>27</v>
      </c>
    </row>
    <row r="3" spans="1:8" ht="15.75" x14ac:dyDescent="0.25">
      <c r="A3" s="4" t="s">
        <v>66</v>
      </c>
      <c r="B3" s="36" t="s">
        <v>63</v>
      </c>
      <c r="C3" s="36" t="s">
        <v>62</v>
      </c>
      <c r="D3" s="36" t="s">
        <v>64</v>
      </c>
      <c r="E3" s="36" t="s">
        <v>63</v>
      </c>
      <c r="F3" s="36" t="s">
        <v>62</v>
      </c>
      <c r="G3" s="36" t="s">
        <v>64</v>
      </c>
      <c r="H3" s="36" t="s">
        <v>63</v>
      </c>
    </row>
    <row r="4" spans="1:8" ht="15.75" x14ac:dyDescent="0.25">
      <c r="B4" s="35">
        <v>43100</v>
      </c>
      <c r="C4" s="35">
        <v>43190</v>
      </c>
      <c r="D4" s="35">
        <v>43373</v>
      </c>
      <c r="E4" s="35">
        <v>43465</v>
      </c>
      <c r="F4" s="35">
        <v>43555</v>
      </c>
      <c r="G4" s="40">
        <v>43738</v>
      </c>
      <c r="H4" s="14">
        <v>43830</v>
      </c>
    </row>
    <row r="5" spans="1:8" x14ac:dyDescent="0.25">
      <c r="A5" s="29" t="s">
        <v>28</v>
      </c>
    </row>
    <row r="6" spans="1:8" x14ac:dyDescent="0.25">
      <c r="A6" s="30" t="s">
        <v>29</v>
      </c>
      <c r="B6" s="15">
        <f t="shared" ref="B6:H6" si="0">SUM(B7:B10)</f>
        <v>37266301</v>
      </c>
      <c r="C6" s="15">
        <f t="shared" si="0"/>
        <v>37434591</v>
      </c>
      <c r="D6" s="15">
        <f t="shared" si="0"/>
        <v>37233090</v>
      </c>
      <c r="E6" s="15">
        <f t="shared" si="0"/>
        <v>36982855</v>
      </c>
      <c r="F6" s="15">
        <f t="shared" si="0"/>
        <v>37097804</v>
      </c>
      <c r="G6" s="15">
        <f t="shared" si="0"/>
        <v>36784236</v>
      </c>
      <c r="H6" s="15">
        <f t="shared" si="0"/>
        <v>37580550</v>
      </c>
    </row>
    <row r="7" spans="1:8" x14ac:dyDescent="0.25">
      <c r="A7" t="s">
        <v>9</v>
      </c>
      <c r="B7" s="16">
        <v>21284922</v>
      </c>
      <c r="C7" s="16">
        <v>21269260</v>
      </c>
      <c r="D7" s="16">
        <v>21009803</v>
      </c>
      <c r="E7" s="16">
        <v>20863089</v>
      </c>
      <c r="F7" s="1">
        <v>20724484</v>
      </c>
      <c r="G7" s="1">
        <v>20499717</v>
      </c>
      <c r="H7" s="1">
        <v>21654638</v>
      </c>
    </row>
    <row r="8" spans="1:8" x14ac:dyDescent="0.25">
      <c r="A8" t="s">
        <v>21</v>
      </c>
      <c r="B8" s="16">
        <v>14015580</v>
      </c>
      <c r="C8" s="16">
        <v>14015580</v>
      </c>
      <c r="D8" s="16">
        <v>14016835</v>
      </c>
      <c r="E8" s="16">
        <v>14017249</v>
      </c>
      <c r="F8" s="1">
        <v>14017364</v>
      </c>
      <c r="G8" s="1">
        <v>14024387</v>
      </c>
      <c r="H8" s="1">
        <v>14024387</v>
      </c>
    </row>
    <row r="9" spans="1:8" x14ac:dyDescent="0.25">
      <c r="A9" t="s">
        <v>11</v>
      </c>
      <c r="B9" s="16">
        <v>1965799</v>
      </c>
      <c r="C9" s="16">
        <v>2149751</v>
      </c>
      <c r="D9" s="16">
        <v>2206452</v>
      </c>
      <c r="E9" s="16">
        <v>2102517</v>
      </c>
      <c r="F9" s="1">
        <v>2355956</v>
      </c>
      <c r="G9" s="1">
        <v>2260132</v>
      </c>
      <c r="H9" s="1">
        <v>1901525</v>
      </c>
    </row>
    <row r="10" spans="1:8" x14ac:dyDescent="0.25">
      <c r="A10" t="s">
        <v>12</v>
      </c>
      <c r="B10" s="16"/>
      <c r="C10" s="16"/>
      <c r="D10" s="16"/>
      <c r="E10" s="16"/>
      <c r="F10" s="16"/>
    </row>
    <row r="11" spans="1:8" x14ac:dyDescent="0.25">
      <c r="B11" s="16"/>
      <c r="C11" s="16"/>
      <c r="D11" s="16"/>
      <c r="E11" s="16"/>
    </row>
    <row r="12" spans="1:8" x14ac:dyDescent="0.25">
      <c r="A12" s="30" t="s">
        <v>30</v>
      </c>
      <c r="B12" s="15">
        <f t="shared" ref="B12:H12" si="1">SUM(B13:B16)</f>
        <v>77750930</v>
      </c>
      <c r="C12" s="15">
        <f t="shared" si="1"/>
        <v>78771843</v>
      </c>
      <c r="D12" s="15">
        <f t="shared" si="1"/>
        <v>80905586</v>
      </c>
      <c r="E12" s="15">
        <f>SUM(E13:E16)</f>
        <v>80524515</v>
      </c>
      <c r="F12" s="15">
        <f t="shared" si="1"/>
        <v>82579511</v>
      </c>
      <c r="G12" s="15">
        <f t="shared" si="1"/>
        <v>86154537</v>
      </c>
      <c r="H12" s="15">
        <f t="shared" si="1"/>
        <v>84153838</v>
      </c>
    </row>
    <row r="13" spans="1:8" x14ac:dyDescent="0.25">
      <c r="A13" s="6" t="s">
        <v>8</v>
      </c>
      <c r="B13" s="16">
        <v>2461615</v>
      </c>
      <c r="C13" s="16">
        <v>2394551</v>
      </c>
      <c r="D13" s="16">
        <v>1750528</v>
      </c>
      <c r="E13" s="16">
        <v>1919269</v>
      </c>
      <c r="F13" s="1">
        <v>1906980</v>
      </c>
      <c r="G13" s="1">
        <v>1753227</v>
      </c>
      <c r="H13" s="1">
        <v>2055831</v>
      </c>
    </row>
    <row r="14" spans="1:8" x14ac:dyDescent="0.25">
      <c r="A14" s="6" t="s">
        <v>69</v>
      </c>
      <c r="B14" s="16">
        <v>38019866</v>
      </c>
      <c r="C14" s="16">
        <v>43130522</v>
      </c>
      <c r="D14" s="16">
        <v>43711939</v>
      </c>
      <c r="E14" s="16">
        <v>47343293</v>
      </c>
      <c r="F14" s="1">
        <v>48552135</v>
      </c>
      <c r="G14" s="1">
        <v>53588891</v>
      </c>
      <c r="H14" s="1">
        <v>51290697</v>
      </c>
    </row>
    <row r="15" spans="1:8" x14ac:dyDescent="0.25">
      <c r="A15" s="6" t="s">
        <v>3</v>
      </c>
      <c r="B15" s="16">
        <v>37207439</v>
      </c>
      <c r="C15" s="16">
        <v>33188540</v>
      </c>
      <c r="D15" s="16">
        <v>35399529</v>
      </c>
      <c r="E15" s="16">
        <v>30945352</v>
      </c>
      <c r="F15" s="1">
        <v>31976570</v>
      </c>
      <c r="G15" s="1">
        <v>30715393</v>
      </c>
      <c r="H15" s="1">
        <v>29597123</v>
      </c>
    </row>
    <row r="16" spans="1:8" x14ac:dyDescent="0.25">
      <c r="A16" s="6" t="s">
        <v>4</v>
      </c>
      <c r="B16" s="16">
        <v>62010</v>
      </c>
      <c r="C16" s="16">
        <v>58230</v>
      </c>
      <c r="D16" s="16">
        <v>43590</v>
      </c>
      <c r="E16" s="16">
        <v>316601</v>
      </c>
      <c r="F16" s="1">
        <v>143826</v>
      </c>
      <c r="G16" s="1">
        <v>97026</v>
      </c>
      <c r="H16" s="1">
        <v>1210187</v>
      </c>
    </row>
    <row r="17" spans="1:8" x14ac:dyDescent="0.25">
      <c r="B17" s="16"/>
      <c r="C17" s="16"/>
      <c r="D17" s="16"/>
      <c r="E17" s="16"/>
    </row>
    <row r="18" spans="1:8" x14ac:dyDescent="0.25">
      <c r="A18" s="3"/>
      <c r="B18" s="15">
        <f t="shared" ref="B18:H18" si="2">SUM(B6,B12)</f>
        <v>115017231</v>
      </c>
      <c r="C18" s="15">
        <f t="shared" si="2"/>
        <v>116206434</v>
      </c>
      <c r="D18" s="15">
        <f t="shared" si="2"/>
        <v>118138676</v>
      </c>
      <c r="E18" s="15">
        <f t="shared" si="2"/>
        <v>117507370</v>
      </c>
      <c r="F18" s="15">
        <f t="shared" si="2"/>
        <v>119677315</v>
      </c>
      <c r="G18" s="15">
        <f t="shared" si="2"/>
        <v>122938773</v>
      </c>
      <c r="H18" s="15">
        <f t="shared" si="2"/>
        <v>121734388</v>
      </c>
    </row>
    <row r="19" spans="1:8" x14ac:dyDescent="0.25">
      <c r="B19" s="16"/>
      <c r="C19" s="16"/>
      <c r="D19" s="16"/>
      <c r="E19" s="16"/>
    </row>
    <row r="20" spans="1:8" ht="15.75" x14ac:dyDescent="0.25">
      <c r="A20" s="31" t="s">
        <v>31</v>
      </c>
      <c r="B20" s="15"/>
      <c r="C20" s="15"/>
      <c r="D20" s="15"/>
      <c r="E20" s="15"/>
    </row>
    <row r="21" spans="1:8" ht="15.75" x14ac:dyDescent="0.25">
      <c r="A21" s="32" t="s">
        <v>32</v>
      </c>
      <c r="B21" s="16"/>
      <c r="C21" s="16"/>
      <c r="D21" s="16"/>
      <c r="E21" s="16"/>
    </row>
    <row r="22" spans="1:8" x14ac:dyDescent="0.25">
      <c r="A22" s="30" t="s">
        <v>33</v>
      </c>
      <c r="B22" s="15">
        <f t="shared" ref="B22:G22" si="3">SUM(B23:B24)</f>
        <v>29167359</v>
      </c>
      <c r="C22" s="15">
        <f t="shared" si="3"/>
        <v>29162895</v>
      </c>
      <c r="D22" s="15">
        <f t="shared" si="3"/>
        <v>34371750</v>
      </c>
      <c r="E22" s="15">
        <f t="shared" si="3"/>
        <v>37548428</v>
      </c>
      <c r="F22" s="15">
        <f t="shared" si="3"/>
        <v>42376520</v>
      </c>
      <c r="G22" s="15">
        <f t="shared" si="3"/>
        <v>33821760</v>
      </c>
      <c r="H22" s="15">
        <f>SUM(H23:H24)</f>
        <v>39725129</v>
      </c>
    </row>
    <row r="23" spans="1:8" x14ac:dyDescent="0.25">
      <c r="A23" s="6" t="s">
        <v>14</v>
      </c>
      <c r="B23" s="16">
        <v>28140848</v>
      </c>
      <c r="C23" s="16">
        <v>28137120</v>
      </c>
      <c r="D23" s="16">
        <v>33348971</v>
      </c>
      <c r="E23" s="16">
        <v>36528344</v>
      </c>
      <c r="F23" s="1">
        <v>41359182</v>
      </c>
      <c r="G23" s="1">
        <v>32814956</v>
      </c>
      <c r="H23" s="1">
        <v>38879286</v>
      </c>
    </row>
    <row r="24" spans="1:8" x14ac:dyDescent="0.25">
      <c r="A24" s="6" t="s">
        <v>22</v>
      </c>
      <c r="B24" s="16">
        <v>1026511</v>
      </c>
      <c r="C24" s="16">
        <v>1025775</v>
      </c>
      <c r="D24" s="16">
        <v>1022779</v>
      </c>
      <c r="E24" s="16">
        <v>1020084</v>
      </c>
      <c r="F24" s="1">
        <v>1017338</v>
      </c>
      <c r="G24" s="1">
        <v>1006804</v>
      </c>
      <c r="H24" s="1">
        <v>845843</v>
      </c>
    </row>
    <row r="25" spans="1:8" x14ac:dyDescent="0.25">
      <c r="B25" s="16"/>
      <c r="C25" s="16"/>
      <c r="D25" s="16"/>
      <c r="E25" s="16"/>
    </row>
    <row r="26" spans="1:8" x14ac:dyDescent="0.25">
      <c r="A26" s="30" t="s">
        <v>34</v>
      </c>
      <c r="B26" s="15">
        <f t="shared" ref="B26:H26" si="4">SUM(B27:B29)</f>
        <v>26038942</v>
      </c>
      <c r="C26" s="15">
        <f t="shared" si="4"/>
        <v>26883149</v>
      </c>
      <c r="D26" s="15">
        <f t="shared" si="4"/>
        <v>23108137</v>
      </c>
      <c r="E26" s="15">
        <f t="shared" si="4"/>
        <v>19468655</v>
      </c>
      <c r="F26" s="15">
        <f t="shared" si="4"/>
        <v>16438039</v>
      </c>
      <c r="G26" s="15">
        <f t="shared" si="4"/>
        <v>27710717</v>
      </c>
      <c r="H26" s="15">
        <f t="shared" si="4"/>
        <v>21197403</v>
      </c>
    </row>
    <row r="27" spans="1:8" x14ac:dyDescent="0.25">
      <c r="A27" s="6" t="s">
        <v>15</v>
      </c>
      <c r="B27" s="16">
        <v>17031194</v>
      </c>
      <c r="C27" s="16">
        <v>17689150</v>
      </c>
      <c r="D27" s="16">
        <v>13881793</v>
      </c>
      <c r="E27" s="16">
        <v>10363483</v>
      </c>
      <c r="F27" s="1">
        <v>6139159</v>
      </c>
      <c r="G27" s="1">
        <v>17086715</v>
      </c>
      <c r="H27" s="1">
        <v>10512389</v>
      </c>
    </row>
    <row r="28" spans="1:8" x14ac:dyDescent="0.25">
      <c r="A28" t="s">
        <v>16</v>
      </c>
      <c r="B28" s="16">
        <v>1545278</v>
      </c>
      <c r="C28" s="16">
        <v>1508074</v>
      </c>
      <c r="D28" s="16">
        <v>1631010</v>
      </c>
      <c r="E28" s="16">
        <v>1536005</v>
      </c>
      <c r="F28" s="1">
        <v>1474100</v>
      </c>
      <c r="G28" s="1">
        <v>1569006</v>
      </c>
      <c r="H28" s="1">
        <v>3726489</v>
      </c>
    </row>
    <row r="29" spans="1:8" x14ac:dyDescent="0.25">
      <c r="A29" t="s">
        <v>72</v>
      </c>
      <c r="B29" s="16">
        <v>7462470</v>
      </c>
      <c r="C29" s="16">
        <v>7685925</v>
      </c>
      <c r="D29" s="16">
        <v>7595334</v>
      </c>
      <c r="E29" s="16">
        <v>7569167</v>
      </c>
      <c r="F29" s="1">
        <v>8824780</v>
      </c>
      <c r="G29" s="1">
        <v>9054996</v>
      </c>
      <c r="H29" s="1">
        <v>6958525</v>
      </c>
    </row>
    <row r="30" spans="1:8" x14ac:dyDescent="0.25">
      <c r="B30" s="16"/>
      <c r="C30" s="16"/>
      <c r="D30" s="16"/>
      <c r="E30" s="16"/>
    </row>
    <row r="31" spans="1:8" x14ac:dyDescent="0.25">
      <c r="A31" s="3"/>
      <c r="B31" s="15">
        <f t="shared" ref="B31:H31" si="5">SUM(B22,B26)</f>
        <v>55206301</v>
      </c>
      <c r="C31" s="15">
        <f t="shared" si="5"/>
        <v>56046044</v>
      </c>
      <c r="D31" s="15">
        <f t="shared" si="5"/>
        <v>57479887</v>
      </c>
      <c r="E31" s="15">
        <f t="shared" si="5"/>
        <v>57017083</v>
      </c>
      <c r="F31" s="15">
        <f t="shared" si="5"/>
        <v>58814559</v>
      </c>
      <c r="G31" s="15">
        <f t="shared" si="5"/>
        <v>61532477</v>
      </c>
      <c r="H31" s="15">
        <f t="shared" si="5"/>
        <v>60922532</v>
      </c>
    </row>
    <row r="32" spans="1:8" x14ac:dyDescent="0.25">
      <c r="A32" s="3"/>
      <c r="B32" s="15"/>
      <c r="C32" s="15"/>
      <c r="D32" s="15"/>
      <c r="E32" s="15"/>
      <c r="F32" s="15"/>
    </row>
    <row r="33" spans="1:8" x14ac:dyDescent="0.25">
      <c r="A33" s="30" t="s">
        <v>35</v>
      </c>
      <c r="B33" s="15">
        <f t="shared" ref="B33:H33" si="6">SUM(B34:B36)</f>
        <v>59810930</v>
      </c>
      <c r="C33" s="15">
        <f t="shared" si="6"/>
        <v>60160390</v>
      </c>
      <c r="D33" s="15">
        <f t="shared" si="6"/>
        <v>60658789</v>
      </c>
      <c r="E33" s="15">
        <f t="shared" si="6"/>
        <v>60490287</v>
      </c>
      <c r="F33" s="15">
        <f t="shared" si="6"/>
        <v>60862756</v>
      </c>
      <c r="G33" s="15">
        <f t="shared" si="6"/>
        <v>61406296</v>
      </c>
      <c r="H33" s="15">
        <f t="shared" si="6"/>
        <v>60811856</v>
      </c>
    </row>
    <row r="34" spans="1:8" x14ac:dyDescent="0.25">
      <c r="A34" t="s">
        <v>5</v>
      </c>
      <c r="B34" s="16">
        <v>8345894</v>
      </c>
      <c r="C34" s="16">
        <v>8345894</v>
      </c>
      <c r="D34" s="16">
        <v>8345894</v>
      </c>
      <c r="E34" s="16">
        <v>8763189</v>
      </c>
      <c r="F34" s="1">
        <v>8763189</v>
      </c>
      <c r="G34" s="1">
        <v>8763189</v>
      </c>
      <c r="H34" s="1">
        <v>8763189</v>
      </c>
    </row>
    <row r="35" spans="1:8" x14ac:dyDescent="0.25">
      <c r="A35" t="s">
        <v>13</v>
      </c>
      <c r="B35" s="16">
        <v>35761318</v>
      </c>
      <c r="C35" s="16">
        <v>35765772</v>
      </c>
      <c r="D35" s="16">
        <v>35573172</v>
      </c>
      <c r="E35" s="16">
        <v>35469237</v>
      </c>
      <c r="F35" s="1">
        <v>35476676</v>
      </c>
      <c r="G35" s="1">
        <v>35380852</v>
      </c>
      <c r="H35" s="1">
        <v>35022244</v>
      </c>
    </row>
    <row r="36" spans="1:8" x14ac:dyDescent="0.25">
      <c r="A36" t="s">
        <v>7</v>
      </c>
      <c r="B36" s="16">
        <v>15703718</v>
      </c>
      <c r="C36" s="16">
        <v>16048724</v>
      </c>
      <c r="D36" s="16">
        <v>16739723</v>
      </c>
      <c r="E36" s="16">
        <v>16257861</v>
      </c>
      <c r="F36" s="1">
        <v>16622891</v>
      </c>
      <c r="G36" s="1">
        <v>17262255</v>
      </c>
      <c r="H36" s="1">
        <v>17026423</v>
      </c>
    </row>
    <row r="37" spans="1:8" x14ac:dyDescent="0.25">
      <c r="A37" s="3"/>
      <c r="B37" s="15"/>
      <c r="C37" s="15"/>
      <c r="D37" s="15"/>
      <c r="E37" s="15"/>
      <c r="F37" s="15"/>
    </row>
    <row r="38" spans="1:8" x14ac:dyDescent="0.25">
      <c r="A38" s="3"/>
      <c r="B38" s="16"/>
      <c r="C38" s="17"/>
      <c r="D38" s="16"/>
      <c r="E38" s="16"/>
    </row>
    <row r="39" spans="1:8" x14ac:dyDescent="0.25">
      <c r="A39" s="3"/>
      <c r="B39" s="15">
        <f t="shared" ref="B39:H39" si="7">SUM(B33,B31)</f>
        <v>115017231</v>
      </c>
      <c r="C39" s="15">
        <f t="shared" si="7"/>
        <v>116206434</v>
      </c>
      <c r="D39" s="15">
        <f t="shared" si="7"/>
        <v>118138676</v>
      </c>
      <c r="E39" s="15">
        <f t="shared" si="7"/>
        <v>117507370</v>
      </c>
      <c r="F39" s="15">
        <f t="shared" si="7"/>
        <v>119677315</v>
      </c>
      <c r="G39" s="15">
        <f t="shared" si="7"/>
        <v>122938773</v>
      </c>
      <c r="H39" s="15">
        <f t="shared" si="7"/>
        <v>121734388</v>
      </c>
    </row>
    <row r="40" spans="1:8" x14ac:dyDescent="0.25">
      <c r="B40" s="16"/>
      <c r="C40" s="17"/>
      <c r="D40" s="16"/>
      <c r="E40" s="16"/>
    </row>
    <row r="41" spans="1:8" x14ac:dyDescent="0.25">
      <c r="A41" s="33" t="s">
        <v>36</v>
      </c>
      <c r="B41" s="10">
        <f t="shared" ref="B41:H42" si="8">B33/(B34/10)</f>
        <v>71.665096633146788</v>
      </c>
      <c r="C41" s="10">
        <f t="shared" si="8"/>
        <v>72.083817503553249</v>
      </c>
      <c r="D41" s="10">
        <f t="shared" si="8"/>
        <v>72.680996188065649</v>
      </c>
      <c r="E41" s="10">
        <f t="shared" si="8"/>
        <v>69.027710117857779</v>
      </c>
      <c r="F41" s="10">
        <f t="shared" si="8"/>
        <v>69.452748308863363</v>
      </c>
      <c r="G41" s="10">
        <f t="shared" si="8"/>
        <v>70.073001963098136</v>
      </c>
      <c r="H41" s="10">
        <f t="shared" si="8"/>
        <v>69.394664430950883</v>
      </c>
    </row>
    <row r="42" spans="1:8" x14ac:dyDescent="0.25">
      <c r="A42" s="33" t="s">
        <v>37</v>
      </c>
      <c r="B42" s="5">
        <f t="shared" ref="B42:E42" si="9">B34/10</f>
        <v>834589.4</v>
      </c>
      <c r="C42" s="5">
        <f t="shared" si="9"/>
        <v>834589.4</v>
      </c>
      <c r="D42" s="5">
        <f t="shared" si="9"/>
        <v>834589.4</v>
      </c>
      <c r="E42" s="5">
        <f t="shared" si="9"/>
        <v>876318.9</v>
      </c>
      <c r="F42" s="10">
        <f t="shared" si="8"/>
        <v>2.4701268517941197</v>
      </c>
      <c r="G42" s="10">
        <f t="shared" si="8"/>
        <v>2.4768168386674239</v>
      </c>
      <c r="H42" s="10">
        <f t="shared" si="8"/>
        <v>2.5021780443309116</v>
      </c>
    </row>
    <row r="43" spans="1:8" x14ac:dyDescent="0.25">
      <c r="B43" s="1"/>
      <c r="C43" s="1"/>
      <c r="D43" s="1"/>
      <c r="E43" s="1"/>
    </row>
    <row r="44" spans="1:8" x14ac:dyDescent="0.25">
      <c r="B44" s="5"/>
      <c r="C44" s="5"/>
      <c r="D44" s="5"/>
      <c r="E44" s="5"/>
    </row>
    <row r="45" spans="1:8" x14ac:dyDescent="0.25">
      <c r="D45" s="1"/>
    </row>
    <row r="46" spans="1:8" x14ac:dyDescent="0.25">
      <c r="B46" s="10"/>
      <c r="C46" s="3"/>
      <c r="D46" s="3"/>
      <c r="E46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4"/>
  <sheetViews>
    <sheetView workbookViewId="0">
      <pane xSplit="1" ySplit="4" topLeftCell="H11" activePane="bottomRight" state="frozen"/>
      <selection pane="topRight" activeCell="B1" sqref="B1"/>
      <selection pane="bottomLeft" activeCell="A6" sqref="A6"/>
      <selection pane="bottomRight" activeCell="G21" sqref="G21"/>
    </sheetView>
  </sheetViews>
  <sheetFormatPr defaultRowHeight="15" x14ac:dyDescent="0.25"/>
  <cols>
    <col min="1" max="1" width="46.7109375" customWidth="1"/>
    <col min="2" max="4" width="20.7109375" bestFit="1" customWidth="1"/>
    <col min="5" max="5" width="16.85546875" bestFit="1" customWidth="1"/>
    <col min="6" max="6" width="20" bestFit="1" customWidth="1"/>
    <col min="7" max="7" width="16.5703125" customWidth="1"/>
    <col min="8" max="8" width="13.5703125" bestFit="1" customWidth="1"/>
  </cols>
  <sheetData>
    <row r="1" spans="1:9" ht="15.75" x14ac:dyDescent="0.25">
      <c r="A1" s="4" t="s">
        <v>65</v>
      </c>
    </row>
    <row r="2" spans="1:9" ht="15.75" x14ac:dyDescent="0.25">
      <c r="A2" s="4" t="s">
        <v>38</v>
      </c>
      <c r="B2" s="28"/>
      <c r="C2" s="28"/>
      <c r="D2" s="28"/>
      <c r="E2" s="28"/>
      <c r="F2" s="28"/>
      <c r="G2" s="28"/>
    </row>
    <row r="3" spans="1:9" ht="15.75" x14ac:dyDescent="0.25">
      <c r="A3" s="4" t="s">
        <v>66</v>
      </c>
      <c r="B3" s="36" t="s">
        <v>63</v>
      </c>
      <c r="C3" s="36" t="s">
        <v>62</v>
      </c>
      <c r="D3" s="36" t="s">
        <v>64</v>
      </c>
      <c r="E3" s="36" t="s">
        <v>63</v>
      </c>
      <c r="F3" s="36" t="s">
        <v>62</v>
      </c>
      <c r="G3" s="36" t="s">
        <v>64</v>
      </c>
      <c r="H3" s="36" t="s">
        <v>63</v>
      </c>
    </row>
    <row r="4" spans="1:9" ht="15.75" x14ac:dyDescent="0.25">
      <c r="A4" s="4"/>
      <c r="B4" s="35">
        <v>43100</v>
      </c>
      <c r="C4" s="35">
        <v>43190</v>
      </c>
      <c r="D4" s="35">
        <v>43373</v>
      </c>
      <c r="E4" s="35">
        <v>43465</v>
      </c>
      <c r="F4" s="35">
        <v>43555</v>
      </c>
      <c r="G4" s="35">
        <v>43738</v>
      </c>
      <c r="H4" s="41">
        <v>43830</v>
      </c>
    </row>
    <row r="5" spans="1:9" x14ac:dyDescent="0.25">
      <c r="A5" s="33" t="s">
        <v>39</v>
      </c>
      <c r="B5" s="16">
        <v>12133890</v>
      </c>
      <c r="C5" s="16">
        <v>18490566</v>
      </c>
      <c r="D5" s="16">
        <v>5960354</v>
      </c>
      <c r="E5" s="16">
        <v>12098938</v>
      </c>
      <c r="F5" s="16">
        <v>18372542</v>
      </c>
      <c r="G5" s="16">
        <v>4985312</v>
      </c>
      <c r="H5" s="1">
        <v>9319890</v>
      </c>
    </row>
    <row r="6" spans="1:9" x14ac:dyDescent="0.25">
      <c r="A6" t="s">
        <v>40</v>
      </c>
      <c r="B6" s="18">
        <v>8735366</v>
      </c>
      <c r="C6" s="18">
        <v>13365817</v>
      </c>
      <c r="D6" s="18">
        <v>4091932</v>
      </c>
      <c r="E6" s="16">
        <v>8319797</v>
      </c>
      <c r="F6" s="16">
        <v>13196969</v>
      </c>
      <c r="G6" s="16">
        <v>3242342</v>
      </c>
      <c r="H6" s="1">
        <v>5939108</v>
      </c>
    </row>
    <row r="7" spans="1:9" x14ac:dyDescent="0.25">
      <c r="A7" s="33" t="s">
        <v>0</v>
      </c>
      <c r="B7" s="15">
        <f t="shared" ref="B7:H7" si="0">B5-B6</f>
        <v>3398524</v>
      </c>
      <c r="C7" s="15">
        <f t="shared" si="0"/>
        <v>5124749</v>
      </c>
      <c r="D7" s="15">
        <f t="shared" si="0"/>
        <v>1868422</v>
      </c>
      <c r="E7" s="15">
        <f t="shared" si="0"/>
        <v>3779141</v>
      </c>
      <c r="F7" s="15">
        <f t="shared" si="0"/>
        <v>5175573</v>
      </c>
      <c r="G7" s="15">
        <f t="shared" si="0"/>
        <v>1742970</v>
      </c>
      <c r="H7" s="15">
        <f t="shared" si="0"/>
        <v>3380782</v>
      </c>
    </row>
    <row r="8" spans="1:9" x14ac:dyDescent="0.25">
      <c r="B8" s="15"/>
      <c r="C8" s="15"/>
      <c r="D8" s="15"/>
      <c r="E8" s="20"/>
      <c r="F8" s="15"/>
      <c r="G8" s="15"/>
      <c r="H8" s="5"/>
    </row>
    <row r="9" spans="1:9" x14ac:dyDescent="0.25">
      <c r="A9" s="33" t="s">
        <v>41</v>
      </c>
      <c r="B9" s="21">
        <f t="shared" ref="B9:I9" si="1">SUM(B10:B11)</f>
        <v>365354</v>
      </c>
      <c r="C9" s="21">
        <f t="shared" si="1"/>
        <v>552539</v>
      </c>
      <c r="D9" s="21">
        <f t="shared" si="1"/>
        <v>200007</v>
      </c>
      <c r="E9" s="21">
        <f t="shared" si="1"/>
        <v>407120</v>
      </c>
      <c r="F9" s="21">
        <f t="shared" si="1"/>
        <v>584856</v>
      </c>
      <c r="G9" s="21">
        <f t="shared" si="1"/>
        <v>189293</v>
      </c>
      <c r="H9" s="21">
        <f t="shared" si="1"/>
        <v>376978</v>
      </c>
      <c r="I9" s="21">
        <f t="shared" si="1"/>
        <v>0</v>
      </c>
    </row>
    <row r="10" spans="1:9" x14ac:dyDescent="0.25">
      <c r="A10" s="6" t="s">
        <v>17</v>
      </c>
      <c r="B10" s="17">
        <v>344493</v>
      </c>
      <c r="C10" s="17">
        <v>528057</v>
      </c>
      <c r="D10" s="17">
        <v>194780</v>
      </c>
      <c r="E10" s="17">
        <v>382135</v>
      </c>
      <c r="F10" s="16">
        <v>556793</v>
      </c>
      <c r="G10" s="16">
        <v>184681</v>
      </c>
      <c r="H10" s="1">
        <v>348135</v>
      </c>
    </row>
    <row r="11" spans="1:9" x14ac:dyDescent="0.25">
      <c r="A11" s="6" t="s">
        <v>18</v>
      </c>
      <c r="B11" s="17">
        <v>20861</v>
      </c>
      <c r="C11" s="17">
        <v>24482</v>
      </c>
      <c r="D11" s="17">
        <v>5227</v>
      </c>
      <c r="E11" s="17">
        <v>24985</v>
      </c>
      <c r="F11" s="16">
        <v>28063</v>
      </c>
      <c r="G11" s="16">
        <v>4612</v>
      </c>
      <c r="H11" s="1">
        <v>28843</v>
      </c>
    </row>
    <row r="12" spans="1:9" x14ac:dyDescent="0.25">
      <c r="A12" s="33" t="s">
        <v>1</v>
      </c>
      <c r="B12" s="19">
        <f t="shared" ref="B12:H12" si="2">B7-B9</f>
        <v>3033170</v>
      </c>
      <c r="C12" s="19">
        <f t="shared" si="2"/>
        <v>4572210</v>
      </c>
      <c r="D12" s="19">
        <f t="shared" si="2"/>
        <v>1668415</v>
      </c>
      <c r="E12" s="19">
        <f t="shared" si="2"/>
        <v>3372021</v>
      </c>
      <c r="F12" s="19">
        <f t="shared" si="2"/>
        <v>4590717</v>
      </c>
      <c r="G12" s="19">
        <f t="shared" si="2"/>
        <v>1553677</v>
      </c>
      <c r="H12" s="19">
        <f t="shared" si="2"/>
        <v>3003804</v>
      </c>
    </row>
    <row r="13" spans="1:9" x14ac:dyDescent="0.25">
      <c r="A13" s="34" t="s">
        <v>42</v>
      </c>
      <c r="B13" s="20"/>
      <c r="C13" s="20"/>
      <c r="D13" s="20"/>
      <c r="E13" s="20"/>
      <c r="F13" s="20"/>
      <c r="G13" s="20"/>
      <c r="H13" s="8"/>
    </row>
    <row r="14" spans="1:9" x14ac:dyDescent="0.25">
      <c r="A14" s="6" t="s">
        <v>2</v>
      </c>
      <c r="B14" s="22">
        <v>2383808</v>
      </c>
      <c r="C14" s="22">
        <v>3554382</v>
      </c>
      <c r="D14" s="22">
        <v>1299613</v>
      </c>
      <c r="E14" s="22">
        <v>2622250</v>
      </c>
      <c r="F14" s="16">
        <v>3446690</v>
      </c>
      <c r="G14" s="16">
        <v>1259199</v>
      </c>
      <c r="H14" s="1">
        <v>2620719</v>
      </c>
    </row>
    <row r="15" spans="1:9" x14ac:dyDescent="0.25">
      <c r="A15" s="33" t="s">
        <v>43</v>
      </c>
      <c r="B15" s="19">
        <f t="shared" ref="B15:H15" si="3">B12-B14</f>
        <v>649362</v>
      </c>
      <c r="C15" s="19">
        <f t="shared" si="3"/>
        <v>1017828</v>
      </c>
      <c r="D15" s="19">
        <f t="shared" si="3"/>
        <v>368802</v>
      </c>
      <c r="E15" s="19">
        <f t="shared" si="3"/>
        <v>749771</v>
      </c>
      <c r="F15" s="19">
        <f t="shared" si="3"/>
        <v>1144027</v>
      </c>
      <c r="G15" s="19">
        <f t="shared" si="3"/>
        <v>294478</v>
      </c>
      <c r="H15" s="19">
        <f t="shared" si="3"/>
        <v>383085</v>
      </c>
    </row>
    <row r="16" spans="1:9" x14ac:dyDescent="0.25">
      <c r="A16" s="6" t="s">
        <v>6</v>
      </c>
      <c r="B16" s="22">
        <v>30922</v>
      </c>
      <c r="C16" s="22">
        <v>48468</v>
      </c>
      <c r="D16" s="22">
        <v>17562</v>
      </c>
      <c r="E16" s="22">
        <v>35703</v>
      </c>
      <c r="F16" s="27">
        <v>54478</v>
      </c>
      <c r="G16" s="27">
        <v>14023</v>
      </c>
      <c r="H16" s="8">
        <v>18242</v>
      </c>
    </row>
    <row r="17" spans="1:9" x14ac:dyDescent="0.25">
      <c r="A17" s="33" t="s">
        <v>44</v>
      </c>
      <c r="B17" s="20">
        <f t="shared" ref="B17:H17" si="4">B15-B16</f>
        <v>618440</v>
      </c>
      <c r="C17" s="20">
        <f t="shared" si="4"/>
        <v>969360</v>
      </c>
      <c r="D17" s="20">
        <f t="shared" si="4"/>
        <v>351240</v>
      </c>
      <c r="E17" s="20">
        <f t="shared" si="4"/>
        <v>714068</v>
      </c>
      <c r="F17" s="20">
        <f t="shared" si="4"/>
        <v>1089549</v>
      </c>
      <c r="G17" s="20">
        <f t="shared" si="4"/>
        <v>280455</v>
      </c>
      <c r="H17" s="20">
        <f t="shared" si="4"/>
        <v>364843</v>
      </c>
    </row>
    <row r="18" spans="1:9" x14ac:dyDescent="0.25">
      <c r="A18" s="30" t="s">
        <v>45</v>
      </c>
      <c r="B18" s="15">
        <f t="shared" ref="B18:D18" si="5">B19+B20</f>
        <v>52073</v>
      </c>
      <c r="C18" s="15">
        <f t="shared" si="5"/>
        <v>57987</v>
      </c>
      <c r="D18" s="15">
        <f t="shared" si="5"/>
        <v>8222</v>
      </c>
      <c r="E18" s="15">
        <f>E19+E20</f>
        <v>18322</v>
      </c>
      <c r="F18" s="15">
        <f>F19+F20</f>
        <v>28773</v>
      </c>
      <c r="G18" s="15">
        <f>G19+G20</f>
        <v>6552</v>
      </c>
      <c r="H18" s="15">
        <f t="shared" ref="H18:I18" si="6">H19+H20</f>
        <v>-111388</v>
      </c>
      <c r="I18" s="15">
        <f t="shared" si="6"/>
        <v>0</v>
      </c>
    </row>
    <row r="19" spans="1:9" x14ac:dyDescent="0.25">
      <c r="A19" s="38" t="s">
        <v>70</v>
      </c>
      <c r="B19" s="22">
        <v>58505</v>
      </c>
      <c r="C19" s="22">
        <v>65155</v>
      </c>
      <c r="D19" s="22">
        <v>12261</v>
      </c>
      <c r="E19" s="22">
        <v>25056</v>
      </c>
      <c r="F19" s="16">
        <v>38253</v>
      </c>
      <c r="G19" s="16">
        <v>13143</v>
      </c>
      <c r="H19" s="16">
        <v>56165</v>
      </c>
    </row>
    <row r="20" spans="1:9" x14ac:dyDescent="0.25">
      <c r="A20" s="39" t="s">
        <v>71</v>
      </c>
      <c r="B20" s="22">
        <v>-6432</v>
      </c>
      <c r="C20" s="22">
        <v>-7168</v>
      </c>
      <c r="D20" s="22">
        <v>-4039</v>
      </c>
      <c r="E20" s="22">
        <v>-6734</v>
      </c>
      <c r="F20" s="16">
        <v>-9480</v>
      </c>
      <c r="G20" s="16">
        <v>-6591</v>
      </c>
      <c r="H20" s="16">
        <v>-167553</v>
      </c>
    </row>
    <row r="21" spans="1:9" x14ac:dyDescent="0.25">
      <c r="A21" s="33" t="s">
        <v>46</v>
      </c>
      <c r="B21" s="23">
        <f t="shared" ref="B21:H21" si="7">B17-B18</f>
        <v>566367</v>
      </c>
      <c r="C21" s="23">
        <f t="shared" si="7"/>
        <v>911373</v>
      </c>
      <c r="D21" s="23">
        <f t="shared" si="7"/>
        <v>343018</v>
      </c>
      <c r="E21" s="23">
        <f t="shared" si="7"/>
        <v>695746</v>
      </c>
      <c r="F21" s="23">
        <f t="shared" si="7"/>
        <v>1060776</v>
      </c>
      <c r="G21" s="23">
        <f t="shared" si="7"/>
        <v>273903</v>
      </c>
      <c r="H21" s="23">
        <f t="shared" si="7"/>
        <v>476231</v>
      </c>
    </row>
    <row r="22" spans="1:9" x14ac:dyDescent="0.25">
      <c r="B22" s="11"/>
      <c r="C22" s="11"/>
      <c r="D22" s="11"/>
      <c r="E22" s="11"/>
    </row>
    <row r="23" spans="1:9" x14ac:dyDescent="0.25">
      <c r="A23" s="33" t="s">
        <v>47</v>
      </c>
      <c r="B23" s="9">
        <f>B21/('1'!B34/10)</f>
        <v>0.67861753336431063</v>
      </c>
      <c r="C23" s="9">
        <f>C21/('1'!C34/10)</f>
        <v>1.0920016477563697</v>
      </c>
      <c r="D23" s="9">
        <f>D21/('1'!D34/10)</f>
        <v>0.41100210474755611</v>
      </c>
      <c r="E23" s="9">
        <f>E21/('1'!E34/10)</f>
        <v>0.79394156624945555</v>
      </c>
      <c r="F23" s="9">
        <f>F21/('1'!F34/10)</f>
        <v>1.2104908384379247</v>
      </c>
      <c r="G23" s="9">
        <f>G21/('1'!G34/10)</f>
        <v>0.31256087253167769</v>
      </c>
      <c r="H23" s="9">
        <f>H21/('1'!G34/10)</f>
        <v>0.54344485780233653</v>
      </c>
    </row>
    <row r="24" spans="1:9" x14ac:dyDescent="0.25">
      <c r="A24" s="34" t="s">
        <v>48</v>
      </c>
    </row>
    <row r="44" spans="1:1" x14ac:dyDescent="0.25">
      <c r="A44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5"/>
  <sheetViews>
    <sheetView tabSelected="1" zoomScaleNormal="100" workbookViewId="0">
      <pane xSplit="1" ySplit="4" topLeftCell="G5" activePane="bottomRight" state="frozen"/>
      <selection pane="topRight" activeCell="B1" sqref="B1"/>
      <selection pane="bottomLeft" activeCell="A6" sqref="A6"/>
      <selection pane="bottomRight" activeCell="P12" sqref="P12"/>
    </sheetView>
  </sheetViews>
  <sheetFormatPr defaultRowHeight="15" x14ac:dyDescent="0.25"/>
  <cols>
    <col min="1" max="1" width="49.7109375" customWidth="1"/>
    <col min="2" max="2" width="18.7109375" bestFit="1" customWidth="1"/>
    <col min="3" max="3" width="16" bestFit="1" customWidth="1"/>
    <col min="4" max="4" width="18.7109375" bestFit="1" customWidth="1"/>
    <col min="5" max="6" width="16" bestFit="1" customWidth="1"/>
    <col min="7" max="7" width="16.140625" customWidth="1"/>
    <col min="8" max="8" width="15.42578125" customWidth="1"/>
  </cols>
  <sheetData>
    <row r="1" spans="1:8" ht="15.75" x14ac:dyDescent="0.25">
      <c r="A1" s="4" t="s">
        <v>65</v>
      </c>
      <c r="B1" s="4"/>
      <c r="C1" s="4"/>
      <c r="D1" s="12"/>
      <c r="E1" s="2"/>
    </row>
    <row r="2" spans="1:8" ht="15.75" x14ac:dyDescent="0.25">
      <c r="A2" s="4" t="s">
        <v>49</v>
      </c>
      <c r="B2" s="4"/>
      <c r="C2" s="4"/>
      <c r="D2" s="13"/>
      <c r="E2" s="13"/>
    </row>
    <row r="3" spans="1:8" ht="15.75" x14ac:dyDescent="0.25">
      <c r="A3" s="4" t="s">
        <v>66</v>
      </c>
      <c r="B3" s="36" t="s">
        <v>63</v>
      </c>
      <c r="C3" s="36" t="s">
        <v>62</v>
      </c>
      <c r="D3" s="36" t="s">
        <v>64</v>
      </c>
      <c r="E3" s="36" t="s">
        <v>63</v>
      </c>
      <c r="F3" s="36" t="s">
        <v>62</v>
      </c>
      <c r="G3" s="36" t="s">
        <v>64</v>
      </c>
      <c r="H3" s="36" t="s">
        <v>63</v>
      </c>
    </row>
    <row r="4" spans="1:8" ht="15.75" x14ac:dyDescent="0.25">
      <c r="A4" s="4"/>
      <c r="B4" s="35">
        <v>43100</v>
      </c>
      <c r="C4" s="35">
        <v>43190</v>
      </c>
      <c r="D4" s="35">
        <v>43373</v>
      </c>
      <c r="E4" s="35">
        <v>43465</v>
      </c>
      <c r="F4" s="35">
        <v>43555</v>
      </c>
      <c r="G4" s="41">
        <v>43738</v>
      </c>
      <c r="H4" s="14">
        <v>43829</v>
      </c>
    </row>
    <row r="5" spans="1:8" x14ac:dyDescent="0.25">
      <c r="A5" s="33" t="s">
        <v>50</v>
      </c>
      <c r="B5" s="16"/>
      <c r="C5" s="16"/>
      <c r="D5" s="16"/>
      <c r="E5" s="16"/>
    </row>
    <row r="6" spans="1:8" x14ac:dyDescent="0.25">
      <c r="A6" t="s">
        <v>19</v>
      </c>
      <c r="B6" s="16">
        <v>5904641</v>
      </c>
      <c r="C6" s="16">
        <v>7190662</v>
      </c>
      <c r="D6" s="16">
        <v>3722101</v>
      </c>
      <c r="E6" s="16">
        <v>6229331</v>
      </c>
      <c r="F6" s="16">
        <v>11294094</v>
      </c>
      <c r="G6" s="1">
        <v>2852574</v>
      </c>
      <c r="H6" s="1">
        <v>9485345</v>
      </c>
    </row>
    <row r="7" spans="1:8" x14ac:dyDescent="0.25">
      <c r="A7" s="6" t="s">
        <v>10</v>
      </c>
      <c r="B7" s="16">
        <v>-5488393</v>
      </c>
      <c r="C7" s="16">
        <v>-7254020</v>
      </c>
      <c r="D7" s="16">
        <v>-4289115</v>
      </c>
      <c r="E7" s="16">
        <v>-6089392</v>
      </c>
      <c r="F7" s="16">
        <v>-11851981</v>
      </c>
      <c r="G7" s="1">
        <v>-2925671</v>
      </c>
      <c r="H7" s="1">
        <v>-8824290</v>
      </c>
    </row>
    <row r="8" spans="1:8" x14ac:dyDescent="0.25">
      <c r="A8" s="3"/>
      <c r="B8" s="19">
        <f t="shared" ref="B8:H8" si="0">SUM(B6:B7)</f>
        <v>416248</v>
      </c>
      <c r="C8" s="19">
        <f t="shared" si="0"/>
        <v>-63358</v>
      </c>
      <c r="D8" s="19">
        <f t="shared" si="0"/>
        <v>-567014</v>
      </c>
      <c r="E8" s="19">
        <f t="shared" si="0"/>
        <v>139939</v>
      </c>
      <c r="F8" s="19">
        <f t="shared" si="0"/>
        <v>-557887</v>
      </c>
      <c r="G8" s="19">
        <f t="shared" si="0"/>
        <v>-73097</v>
      </c>
      <c r="H8" s="19">
        <f t="shared" si="0"/>
        <v>661055</v>
      </c>
    </row>
    <row r="9" spans="1:8" x14ac:dyDescent="0.25">
      <c r="B9" s="16"/>
      <c r="C9" s="16"/>
      <c r="D9" s="16"/>
      <c r="E9" s="16"/>
      <c r="F9" s="16"/>
    </row>
    <row r="10" spans="1:8" x14ac:dyDescent="0.25">
      <c r="A10" s="33" t="s">
        <v>51</v>
      </c>
      <c r="B10" s="16"/>
      <c r="C10" s="16"/>
      <c r="D10" s="16"/>
      <c r="E10" s="16"/>
      <c r="F10" s="16"/>
    </row>
    <row r="11" spans="1:8" x14ac:dyDescent="0.25">
      <c r="A11" s="6" t="s">
        <v>20</v>
      </c>
      <c r="B11" s="16">
        <v>-32420</v>
      </c>
      <c r="C11" s="16">
        <v>-173618</v>
      </c>
      <c r="D11" s="16">
        <v>-23055</v>
      </c>
      <c r="E11" s="16">
        <v>-23055</v>
      </c>
      <c r="F11" s="16">
        <v>-42613</v>
      </c>
      <c r="G11" s="1">
        <v>-67057</v>
      </c>
      <c r="H11" s="1">
        <v>-1335535</v>
      </c>
    </row>
    <row r="12" spans="1:8" x14ac:dyDescent="0.25">
      <c r="A12" s="3"/>
      <c r="B12" s="19">
        <f t="shared" ref="B12:H12" si="1">SUM(B11:B11)</f>
        <v>-32420</v>
      </c>
      <c r="C12" s="19">
        <f t="shared" si="1"/>
        <v>-173618</v>
      </c>
      <c r="D12" s="19">
        <f t="shared" si="1"/>
        <v>-23055</v>
      </c>
      <c r="E12" s="19">
        <f t="shared" si="1"/>
        <v>-23055</v>
      </c>
      <c r="F12" s="19">
        <f t="shared" si="1"/>
        <v>-42613</v>
      </c>
      <c r="G12" s="19">
        <f t="shared" si="1"/>
        <v>-67057</v>
      </c>
      <c r="H12" s="19">
        <f t="shared" si="1"/>
        <v>-1335535</v>
      </c>
    </row>
    <row r="13" spans="1:8" x14ac:dyDescent="0.25">
      <c r="B13" s="16"/>
      <c r="C13" s="16"/>
      <c r="D13" s="16"/>
      <c r="E13" s="16"/>
      <c r="F13" s="16"/>
    </row>
    <row r="14" spans="1:8" x14ac:dyDescent="0.25">
      <c r="A14" s="33" t="s">
        <v>52</v>
      </c>
      <c r="B14" s="16"/>
      <c r="C14" s="16"/>
      <c r="D14" s="16"/>
      <c r="E14" s="16"/>
      <c r="F14" s="16"/>
    </row>
    <row r="15" spans="1:8" x14ac:dyDescent="0.25">
      <c r="A15" s="37" t="s">
        <v>67</v>
      </c>
      <c r="B15" s="16">
        <v>-561213</v>
      </c>
      <c r="C15" s="16">
        <v>-598417</v>
      </c>
      <c r="D15" s="16">
        <v>58558</v>
      </c>
      <c r="E15" s="16">
        <v>-36447</v>
      </c>
      <c r="F15" s="16">
        <v>-98353</v>
      </c>
      <c r="G15" s="1">
        <v>90318</v>
      </c>
      <c r="H15" s="1">
        <v>2247801</v>
      </c>
    </row>
    <row r="16" spans="1:8" x14ac:dyDescent="0.25">
      <c r="A16" s="6" t="s">
        <v>68</v>
      </c>
      <c r="B16" s="16">
        <v>168970</v>
      </c>
      <c r="C16" s="16">
        <v>823198</v>
      </c>
      <c r="D16" s="16">
        <v>518331</v>
      </c>
      <c r="E16" s="16">
        <v>179394</v>
      </c>
      <c r="F16" s="16">
        <v>785909</v>
      </c>
      <c r="G16" s="1">
        <v>-178045</v>
      </c>
      <c r="H16" s="1">
        <v>-688041</v>
      </c>
    </row>
    <row r="17" spans="1:8" x14ac:dyDescent="0.25">
      <c r="A17" s="3"/>
      <c r="B17" s="24">
        <f t="shared" ref="B17:C17" si="2">SUM(B15:B16)</f>
        <v>-392243</v>
      </c>
      <c r="C17" s="24">
        <f t="shared" si="2"/>
        <v>224781</v>
      </c>
      <c r="D17" s="24">
        <f>SUM(D15:D16)</f>
        <v>576889</v>
      </c>
      <c r="E17" s="24">
        <f>SUM(E15:E16)</f>
        <v>142947</v>
      </c>
      <c r="F17" s="24">
        <f>SUM(F15:F16)</f>
        <v>687556</v>
      </c>
      <c r="G17" s="24">
        <f>SUM(G15:G16)</f>
        <v>-87727</v>
      </c>
      <c r="H17" s="24">
        <f>SUM(H15:H16)</f>
        <v>1559760</v>
      </c>
    </row>
    <row r="18" spans="1:8" x14ac:dyDescent="0.25">
      <c r="B18" s="16"/>
      <c r="C18" s="16"/>
      <c r="D18" s="16"/>
      <c r="E18" s="16"/>
      <c r="F18" s="16"/>
    </row>
    <row r="19" spans="1:8" x14ac:dyDescent="0.25">
      <c r="A19" s="3" t="s">
        <v>53</v>
      </c>
      <c r="B19" s="15">
        <f t="shared" ref="B19:H19" si="3">SUM(B8,B12,B17)</f>
        <v>-8415</v>
      </c>
      <c r="C19" s="15">
        <f t="shared" si="3"/>
        <v>-12195</v>
      </c>
      <c r="D19" s="15">
        <f t="shared" si="3"/>
        <v>-13180</v>
      </c>
      <c r="E19" s="15">
        <f t="shared" si="3"/>
        <v>259831</v>
      </c>
      <c r="F19" s="15">
        <f t="shared" si="3"/>
        <v>87056</v>
      </c>
      <c r="G19" s="15">
        <f t="shared" si="3"/>
        <v>-227881</v>
      </c>
      <c r="H19" s="15">
        <f t="shared" si="3"/>
        <v>885280</v>
      </c>
    </row>
    <row r="20" spans="1:8" x14ac:dyDescent="0.25">
      <c r="A20" s="34" t="s">
        <v>54</v>
      </c>
      <c r="B20" s="16">
        <v>70425</v>
      </c>
      <c r="C20" s="16">
        <v>70425</v>
      </c>
      <c r="D20" s="17">
        <v>56770</v>
      </c>
      <c r="E20" s="16">
        <v>56770</v>
      </c>
      <c r="F20" s="16">
        <v>56770</v>
      </c>
      <c r="G20" s="1">
        <v>324907</v>
      </c>
      <c r="H20" s="1">
        <v>324907</v>
      </c>
    </row>
    <row r="21" spans="1:8" x14ac:dyDescent="0.25">
      <c r="A21" s="33" t="s">
        <v>55</v>
      </c>
      <c r="B21" s="15">
        <f t="shared" ref="B21:H21" si="4">SUM(B19:B20)</f>
        <v>62010</v>
      </c>
      <c r="C21" s="15">
        <f t="shared" si="4"/>
        <v>58230</v>
      </c>
      <c r="D21" s="15">
        <f t="shared" si="4"/>
        <v>43590</v>
      </c>
      <c r="E21" s="15">
        <f t="shared" si="4"/>
        <v>316601</v>
      </c>
      <c r="F21" s="15">
        <f t="shared" si="4"/>
        <v>143826</v>
      </c>
      <c r="G21" s="15">
        <f t="shared" si="4"/>
        <v>97026</v>
      </c>
      <c r="H21" s="15">
        <f t="shared" si="4"/>
        <v>1210187</v>
      </c>
    </row>
    <row r="22" spans="1:8" x14ac:dyDescent="0.25">
      <c r="B22" s="16"/>
      <c r="C22" s="16"/>
      <c r="D22" s="16"/>
      <c r="E22" s="16"/>
    </row>
    <row r="24" spans="1:8" x14ac:dyDescent="0.25">
      <c r="A24" s="33" t="s">
        <v>56</v>
      </c>
      <c r="B24" s="9">
        <f>B8/('1'!B34/10)</f>
        <v>0.49874585035467739</v>
      </c>
      <c r="C24" s="9">
        <f>C8/('1'!C34/10)</f>
        <v>-7.5915174575665587E-2</v>
      </c>
      <c r="D24" s="9">
        <f>D8/('1'!D34/10)</f>
        <v>-0.67939276487336164</v>
      </c>
      <c r="E24" s="9">
        <f>E8/('1'!E34/10)</f>
        <v>0.15968958332406158</v>
      </c>
      <c r="F24" s="9">
        <f>F8/('1'!F34/10)</f>
        <v>-0.63662554807388039</v>
      </c>
      <c r="G24" s="9">
        <f>G8/('1'!G34/10)</f>
        <v>-8.3413697912940135E-2</v>
      </c>
      <c r="H24" s="9">
        <f>H8/('1'!H34/10)</f>
        <v>0.75435437943880934</v>
      </c>
    </row>
    <row r="25" spans="1:8" x14ac:dyDescent="0.25">
      <c r="A25" s="33" t="s">
        <v>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B1" workbookViewId="0">
      <selection activeCell="G10" sqref="G10"/>
    </sheetView>
  </sheetViews>
  <sheetFormatPr defaultRowHeight="15" x14ac:dyDescent="0.25"/>
  <cols>
    <col min="1" max="1" width="16.5703125" bestFit="1" customWidth="1"/>
    <col min="2" max="2" width="14.7109375" customWidth="1"/>
    <col min="3" max="3" width="16" customWidth="1"/>
    <col min="4" max="4" width="14" customWidth="1"/>
    <col min="5" max="5" width="14.7109375" customWidth="1"/>
    <col min="6" max="6" width="14.42578125" customWidth="1"/>
  </cols>
  <sheetData>
    <row r="1" spans="1:6" ht="15.75" x14ac:dyDescent="0.25">
      <c r="A1" s="4" t="s">
        <v>65</v>
      </c>
    </row>
    <row r="2" spans="1:6" x14ac:dyDescent="0.25">
      <c r="A2" s="3" t="s">
        <v>58</v>
      </c>
    </row>
    <row r="3" spans="1:6" ht="15.75" x14ac:dyDescent="0.25">
      <c r="A3" s="4" t="s">
        <v>66</v>
      </c>
    </row>
    <row r="5" spans="1:6" x14ac:dyDescent="0.25">
      <c r="B5" s="36" t="s">
        <v>63</v>
      </c>
      <c r="C5" s="36" t="s">
        <v>62</v>
      </c>
      <c r="D5" s="36" t="s">
        <v>64</v>
      </c>
      <c r="E5" s="36" t="s">
        <v>63</v>
      </c>
      <c r="F5" s="36" t="s">
        <v>62</v>
      </c>
    </row>
    <row r="6" spans="1:6" ht="15.75" x14ac:dyDescent="0.25">
      <c r="A6" s="3"/>
      <c r="B6" s="35">
        <v>43100</v>
      </c>
      <c r="C6" s="35">
        <v>43190</v>
      </c>
      <c r="D6" s="35">
        <v>43373</v>
      </c>
      <c r="E6" s="35">
        <v>43465</v>
      </c>
      <c r="F6" s="35">
        <v>43555</v>
      </c>
    </row>
    <row r="7" spans="1:6" x14ac:dyDescent="0.25">
      <c r="A7" s="6" t="s">
        <v>59</v>
      </c>
      <c r="B7" s="25">
        <f>'2'!B21/'1'!B18</f>
        <v>4.9241926194519498E-3</v>
      </c>
      <c r="C7" s="25">
        <f>'2'!C21/'1'!C18</f>
        <v>7.8427068848872863E-3</v>
      </c>
      <c r="D7" s="25">
        <f>'2'!D21/'1'!D18</f>
        <v>2.9035199277161359E-3</v>
      </c>
      <c r="E7" s="25">
        <f>'2'!E21/'1'!E18</f>
        <v>5.9208711759951736E-3</v>
      </c>
      <c r="F7" s="25">
        <f>'2'!F21/'1'!F18</f>
        <v>8.8636346829806464E-3</v>
      </c>
    </row>
    <row r="8" spans="1:6" x14ac:dyDescent="0.25">
      <c r="A8" s="6" t="s">
        <v>60</v>
      </c>
      <c r="B8" s="25">
        <f>'2'!B21/'1'!B33</f>
        <v>9.4692893088269992E-3</v>
      </c>
      <c r="C8" s="25">
        <f>'2'!C21/'1'!C33</f>
        <v>1.5149054053672192E-2</v>
      </c>
      <c r="D8" s="25">
        <f>'2'!D21/'1'!D33</f>
        <v>5.6548771522623043E-3</v>
      </c>
      <c r="E8" s="25">
        <f>'2'!E21/'1'!E33</f>
        <v>1.1501780442866802E-2</v>
      </c>
      <c r="F8" s="25">
        <f>'2'!F21/'1'!F33</f>
        <v>1.7428983991457765E-2</v>
      </c>
    </row>
    <row r="9" spans="1:6" x14ac:dyDescent="0.25">
      <c r="A9" s="6" t="s">
        <v>23</v>
      </c>
      <c r="B9" s="25">
        <f>'1'!B23/'1'!B33</f>
        <v>0.47049674699925248</v>
      </c>
      <c r="C9" s="25">
        <f>'1'!C23/'1'!C33</f>
        <v>0.46770175525790308</v>
      </c>
      <c r="D9" s="25">
        <f>'1'!D23/'1'!D33</f>
        <v>0.54977970298747636</v>
      </c>
      <c r="E9" s="25">
        <f>'1'!E23/'1'!E33</f>
        <v>0.60387122977280638</v>
      </c>
      <c r="F9" s="25">
        <f>'1'!F23/'1'!F33</f>
        <v>0.67954829386957105</v>
      </c>
    </row>
    <row r="10" spans="1:6" x14ac:dyDescent="0.25">
      <c r="A10" s="6" t="s">
        <v>24</v>
      </c>
      <c r="B10" s="26">
        <f>'1'!B12/'1'!B26</f>
        <v>2.9859481233914957</v>
      </c>
      <c r="C10" s="26">
        <f>'1'!C12/'1'!C26</f>
        <v>2.930156842860931</v>
      </c>
      <c r="D10" s="26">
        <f>'1'!D12/'1'!D26</f>
        <v>3.501173028357933</v>
      </c>
      <c r="E10" s="26">
        <f>'1'!E12/'1'!E26</f>
        <v>4.1361108407334761</v>
      </c>
      <c r="F10" s="26">
        <f>'1'!F12/'1'!F26</f>
        <v>5.0236838469600906</v>
      </c>
    </row>
    <row r="11" spans="1:6" x14ac:dyDescent="0.25">
      <c r="A11" s="6" t="s">
        <v>26</v>
      </c>
      <c r="B11" s="25">
        <f>'2'!B21/'2'!B5</f>
        <v>4.6676457426266429E-2</v>
      </c>
      <c r="C11" s="25">
        <f>'2'!C21/'2'!C5</f>
        <v>4.9288539896507222E-2</v>
      </c>
      <c r="D11" s="25">
        <f>'2'!D21/'2'!D5</f>
        <v>5.7549937470156971E-2</v>
      </c>
      <c r="E11" s="25">
        <f>'2'!E21/'2'!E5</f>
        <v>5.7504716529665663E-2</v>
      </c>
      <c r="F11" s="25">
        <f>'2'!F21/'2'!F5</f>
        <v>5.7737029530263148E-2</v>
      </c>
    </row>
    <row r="12" spans="1:6" x14ac:dyDescent="0.25">
      <c r="A12" t="s">
        <v>25</v>
      </c>
      <c r="B12" s="25">
        <f>'2'!B12/'2'!B5</f>
        <v>0.24997506982509318</v>
      </c>
      <c r="C12" s="25">
        <f>'2'!C12/'2'!C5</f>
        <v>0.24727258213729097</v>
      </c>
      <c r="D12" s="25">
        <f>'2'!D12/'2'!D5</f>
        <v>0.27991877663642128</v>
      </c>
      <c r="E12" s="25">
        <f>'2'!E12/'2'!E5</f>
        <v>0.27870388293584114</v>
      </c>
      <c r="F12" s="25">
        <f>'2'!F12/'2'!F5</f>
        <v>0.24986836334351556</v>
      </c>
    </row>
    <row r="13" spans="1:6" x14ac:dyDescent="0.25">
      <c r="A13" s="6" t="s">
        <v>61</v>
      </c>
      <c r="B13" s="25">
        <f>'2'!B21/('1'!B33+'1'!B23)</f>
        <v>6.4395173455163122E-3</v>
      </c>
      <c r="C13" s="25">
        <f>'2'!C21/('1'!C33+'1'!C23)</f>
        <v>1.0321616090872779E-2</v>
      </c>
      <c r="D13" s="25">
        <f>'2'!D21/('1'!D33+'1'!D23)</f>
        <v>3.6488264373068778E-3</v>
      </c>
      <c r="E13" s="25">
        <f>'2'!E21/('1'!E33+'1'!E23)</f>
        <v>7.171261775483103E-3</v>
      </c>
      <c r="F13" s="25">
        <f>'2'!F21/('1'!F33+'1'!F23)</f>
        <v>1.0377185374826292E-2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Sunny</dc:creator>
  <cp:lastModifiedBy>Anik</cp:lastModifiedBy>
  <dcterms:created xsi:type="dcterms:W3CDTF">2017-04-17T04:07:28Z</dcterms:created>
  <dcterms:modified xsi:type="dcterms:W3CDTF">2020-04-11T15:47:26Z</dcterms:modified>
</cp:coreProperties>
</file>