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62913"/>
</workbook>
</file>

<file path=xl/calcChain.xml><?xml version="1.0" encoding="utf-8"?>
<calcChain xmlns="http://schemas.openxmlformats.org/spreadsheetml/2006/main">
  <c r="I16" i="3" l="1"/>
  <c r="H43" i="1"/>
  <c r="I43" i="1"/>
  <c r="G11" i="1"/>
  <c r="G17" i="1" s="1"/>
  <c r="G45" i="1" s="1"/>
  <c r="H11" i="1"/>
  <c r="H22" i="3"/>
  <c r="I20" i="3"/>
  <c r="H20" i="3"/>
  <c r="I26" i="3"/>
  <c r="H16" i="3"/>
  <c r="H10" i="3"/>
  <c r="I10" i="3"/>
  <c r="J10" i="3"/>
  <c r="K10" i="3"/>
  <c r="G30" i="2"/>
  <c r="F11" i="1"/>
  <c r="F17" i="1" s="1"/>
  <c r="B13" i="2"/>
  <c r="G22" i="1"/>
  <c r="H22" i="1"/>
  <c r="I22" i="1"/>
  <c r="F22" i="1"/>
  <c r="G46" i="1"/>
  <c r="H46" i="1"/>
  <c r="I46" i="1"/>
  <c r="C43" i="1"/>
  <c r="D43" i="1"/>
  <c r="E43" i="1"/>
  <c r="F43" i="1"/>
  <c r="G43" i="1"/>
  <c r="B43" i="1"/>
  <c r="B17" i="1"/>
  <c r="C17" i="1"/>
  <c r="D17" i="1"/>
  <c r="E17" i="1"/>
  <c r="H17" i="1"/>
  <c r="G13" i="2"/>
  <c r="G25" i="2" s="1"/>
  <c r="G27" i="2" s="1"/>
  <c r="H13" i="2"/>
  <c r="H25" i="2" s="1"/>
  <c r="H27" i="2" s="1"/>
  <c r="H30" i="2" s="1"/>
  <c r="I22" i="3" l="1"/>
  <c r="I24" i="3" s="1"/>
  <c r="H45" i="1"/>
  <c r="H28" i="1"/>
  <c r="H24" i="3"/>
  <c r="H26" i="3"/>
  <c r="F28" i="1"/>
  <c r="G28" i="1"/>
  <c r="B11" i="1"/>
  <c r="B28" i="1" s="1"/>
  <c r="C28" i="1"/>
  <c r="D28" i="1"/>
  <c r="D11" i="1"/>
  <c r="D22" i="1" l="1"/>
  <c r="E22" i="1"/>
  <c r="E11" i="1"/>
  <c r="E28" i="1" s="1"/>
  <c r="C46" i="1" l="1"/>
  <c r="D46" i="1"/>
  <c r="E46" i="1"/>
  <c r="F46" i="1"/>
  <c r="B46" i="1"/>
  <c r="D20" i="3" l="1"/>
  <c r="E20" i="3"/>
  <c r="F20" i="3"/>
  <c r="G20" i="3"/>
  <c r="D16" i="3"/>
  <c r="E16" i="3"/>
  <c r="F16" i="3"/>
  <c r="G16" i="3"/>
  <c r="D10" i="3"/>
  <c r="E10" i="3"/>
  <c r="F10" i="3"/>
  <c r="G10" i="3"/>
  <c r="E13" i="2"/>
  <c r="F13" i="2"/>
  <c r="C13" i="2"/>
  <c r="D13" i="2"/>
  <c r="E22" i="3" l="1"/>
  <c r="E24" i="3" s="1"/>
  <c r="G22" i="3"/>
  <c r="G24" i="3" s="1"/>
  <c r="F22" i="3"/>
  <c r="F24" i="3" s="1"/>
  <c r="D22" i="3"/>
  <c r="D24" i="3" s="1"/>
  <c r="F25" i="2"/>
  <c r="F27" i="2" s="1"/>
  <c r="E25" i="2"/>
  <c r="E27" i="2" s="1"/>
  <c r="C25" i="2"/>
  <c r="C27" i="2" s="1"/>
  <c r="D25" i="2"/>
  <c r="D27" i="2" s="1"/>
  <c r="D30" i="2" s="1"/>
  <c r="B25" i="2"/>
  <c r="B27" i="2" l="1"/>
  <c r="B30" i="2" s="1"/>
  <c r="C30" i="2"/>
  <c r="C20" i="3" l="1"/>
  <c r="C16" i="3"/>
  <c r="C10" i="3"/>
  <c r="C26" i="3" s="1"/>
  <c r="D26" i="3"/>
  <c r="B22" i="1"/>
  <c r="C11" i="1"/>
  <c r="C45" i="1" s="1"/>
  <c r="C22" i="1"/>
  <c r="B45" i="1" l="1"/>
  <c r="C22" i="3"/>
  <c r="C24" i="3" s="1"/>
  <c r="F26" i="3"/>
  <c r="G26" i="3"/>
  <c r="E26" i="3"/>
  <c r="E30" i="2"/>
  <c r="F30" i="2"/>
  <c r="E45" i="1"/>
  <c r="F45" i="1"/>
  <c r="D45" i="1"/>
</calcChain>
</file>

<file path=xl/sharedStrings.xml><?xml version="1.0" encoding="utf-8"?>
<sst xmlns="http://schemas.openxmlformats.org/spreadsheetml/2006/main" count="105" uniqueCount="82">
  <si>
    <t>Dhaka Insurance Limited</t>
  </si>
  <si>
    <t>Particulars</t>
  </si>
  <si>
    <t>Revaluation Reserve</t>
  </si>
  <si>
    <t>Premium on Right Share/ Share Premium</t>
  </si>
  <si>
    <t>Reserve For Exceptional Losses</t>
  </si>
  <si>
    <t>Investment Fluctuation Fund</t>
  </si>
  <si>
    <t>Dividend Equalization Fund</t>
  </si>
  <si>
    <t>Retained Earnings</t>
  </si>
  <si>
    <t>Reserve &amp; Surplus</t>
  </si>
  <si>
    <t>Deposit Premium</t>
  </si>
  <si>
    <t>Liabilities &amp; Provisions</t>
  </si>
  <si>
    <t>Estimated Liability In Respect Of Outstanding Claims Whether Due Or Intimated</t>
  </si>
  <si>
    <t>Amount Due To Other Persons Or Bodies Carrying On Insurance Business</t>
  </si>
  <si>
    <t>Provision For Income Tax</t>
  </si>
  <si>
    <t>Investment (At cost)</t>
  </si>
  <si>
    <t>Statutory Deposits with banks</t>
  </si>
  <si>
    <t>Long Term</t>
  </si>
  <si>
    <t>Current assets/ Current</t>
  </si>
  <si>
    <t>Share &amp; Debenture/ Investment in Shares</t>
  </si>
  <si>
    <t>Accrued Interest</t>
  </si>
  <si>
    <t>Amount Due From Other Persons Or Bodies Carrying On Insurance Business</t>
  </si>
  <si>
    <t>Sundry Debtors</t>
  </si>
  <si>
    <t>Cash &amp; Bank Balances</t>
  </si>
  <si>
    <t>Fixed Assets</t>
  </si>
  <si>
    <t>Stock Of Stationary</t>
  </si>
  <si>
    <t>Insurance Stamps In Hand</t>
  </si>
  <si>
    <t>Interest,Dividend &amp; Rents</t>
  </si>
  <si>
    <t>Interest Income</t>
  </si>
  <si>
    <t>Other Income/ Misc Income</t>
  </si>
  <si>
    <t>Profit/Loss Transferred From:</t>
  </si>
  <si>
    <t>Fire Revenue Account</t>
  </si>
  <si>
    <t>Marine Revenue Account</t>
  </si>
  <si>
    <t>Miscellaneous Revenue Account</t>
  </si>
  <si>
    <t>Advertisement &amp; Publicity</t>
  </si>
  <si>
    <t>Signboard &amp; Hoarding</t>
  </si>
  <si>
    <t>Audit Fees</t>
  </si>
  <si>
    <t>Employee Contribution To P.F.</t>
  </si>
  <si>
    <t>Legal &amp; Professional Fees</t>
  </si>
  <si>
    <t>Subscription</t>
  </si>
  <si>
    <t>Depreciation</t>
  </si>
  <si>
    <t>Legal Expenses</t>
  </si>
  <si>
    <t>Cash Receipts From Insurers And Others</t>
  </si>
  <si>
    <t>Collection From Premium &amp; Other Income</t>
  </si>
  <si>
    <t>Income Tax Paid</t>
  </si>
  <si>
    <t>Payment For Management Exp. Re-Insurance &amp; Claim</t>
  </si>
  <si>
    <t>Acquisition Of Fixed Asset</t>
  </si>
  <si>
    <t>Disposal Of Fixed Assets</t>
  </si>
  <si>
    <t>Sales Of Share</t>
  </si>
  <si>
    <t>Dividend Received</t>
  </si>
  <si>
    <t>Amount Paid Against IPO</t>
  </si>
  <si>
    <t>Dividend Paid</t>
  </si>
  <si>
    <t>Balance Sheet</t>
  </si>
  <si>
    <t>Liabilities and Capital</t>
  </si>
  <si>
    <t>Shareholders’ Equity</t>
  </si>
  <si>
    <t>Issued, Subscribed and Paid-up Capital</t>
  </si>
  <si>
    <t>Reserve or Contingency Account</t>
  </si>
  <si>
    <t>Balance of Fund &amp; Account</t>
  </si>
  <si>
    <t>Assets</t>
  </si>
  <si>
    <t>Net assets value per share</t>
  </si>
  <si>
    <t>Shares to calculate NAVPS</t>
  </si>
  <si>
    <t>Income</t>
  </si>
  <si>
    <t>Expenses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</si>
  <si>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</si>
  <si>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</si>
  <si>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</si>
  <si>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</si>
  <si>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</si>
  <si>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</si>
  <si>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</si>
  <si>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</si>
  <si>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</si>
  <si>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</si>
  <si>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</si>
  <si>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</si>
  <si>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</si>
  <si>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</si>
  <si>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As at quarter end</t>
  </si>
  <si>
    <t>Quarter 1</t>
  </si>
  <si>
    <t>Quarter 3</t>
  </si>
  <si>
    <t>Quarter 2</t>
  </si>
  <si>
    <t>Outstanding claim</t>
  </si>
  <si>
    <t>Creditor&amp;accruals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</si>
</sst>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/>
      <bottom style="thin">
        <color indexed="64"/>
      </bottom>
      <diagonal/>
    </border>
    <border>
      <left style="medium">
        <color rgb="FFF2F2F2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 applyFill="1"/>
    <xf numFmtId="0" fontId="0" fillId="0" borderId="0" xfId="0" applyFont="1"/>
    <xf numFmtId="0" fontId="4" fillId="0" borderId="0" xfId="0" applyFont="1" applyFill="1"/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right" wrapText="1"/>
    </xf>
    <xf numFmtId="0" fontId="6" fillId="0" borderId="3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vertical="top" wrapText="1"/>
    </xf>
    <xf numFmtId="164" fontId="5" fillId="0" borderId="0" xfId="1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" fontId="5" fillId="0" borderId="0" xfId="0" applyNumberFormat="1" applyFont="1" applyFill="1" applyAlignment="1">
      <alignment horizontal="right" vertical="top" wrapText="1"/>
    </xf>
    <xf numFmtId="4" fontId="5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 vertical="top" wrapText="1"/>
    </xf>
    <xf numFmtId="0" fontId="6" fillId="0" borderId="4" xfId="0" applyFont="1" applyFill="1" applyBorder="1" applyAlignment="1">
      <alignment vertical="top" wrapText="1"/>
    </xf>
    <xf numFmtId="164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4" fontId="6" fillId="0" borderId="0" xfId="0" applyNumberFormat="1" applyFont="1" applyFill="1" applyAlignment="1">
      <alignment horizontal="right" vertical="top" wrapText="1"/>
    </xf>
    <xf numFmtId="4" fontId="6" fillId="0" borderId="5" xfId="0" applyNumberFormat="1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vertical="top" wrapText="1"/>
    </xf>
    <xf numFmtId="2" fontId="6" fillId="0" borderId="7" xfId="0" applyNumberFormat="1" applyFont="1" applyFill="1" applyBorder="1" applyAlignment="1">
      <alignment horizontal="right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horizontal="right" vertical="top" wrapText="1"/>
    </xf>
    <xf numFmtId="4" fontId="7" fillId="0" borderId="0" xfId="0" applyNumberFormat="1" applyFont="1" applyFill="1" applyAlignment="1">
      <alignment horizontal="right" vertical="top" wrapText="1"/>
    </xf>
    <xf numFmtId="0" fontId="7" fillId="0" borderId="5" xfId="0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4" fontId="8" fillId="0" borderId="0" xfId="0" applyNumberFormat="1" applyFont="1" applyFill="1" applyAlignment="1">
      <alignment horizontal="right" vertical="top" wrapText="1"/>
    </xf>
    <xf numFmtId="4" fontId="8" fillId="0" borderId="5" xfId="0" applyNumberFormat="1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2" fontId="8" fillId="0" borderId="7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10" xfId="0" applyFont="1" applyBorder="1" applyAlignment="1">
      <alignment horizontal="left"/>
    </xf>
    <xf numFmtId="0" fontId="9" fillId="0" borderId="0" xfId="0" applyFont="1"/>
    <xf numFmtId="0" fontId="10" fillId="0" borderId="4" xfId="0" applyFont="1" applyFill="1" applyBorder="1" applyAlignment="1">
      <alignment vertical="top" wrapText="1"/>
    </xf>
    <xf numFmtId="0" fontId="3" fillId="0" borderId="10" xfId="0" applyFont="1" applyBorder="1" applyAlignment="1">
      <alignment horizontal="left"/>
    </xf>
    <xf numFmtId="0" fontId="11" fillId="0" borderId="4" xfId="0" applyFont="1" applyFill="1" applyBorder="1" applyAlignment="1">
      <alignment vertical="top" wrapText="1"/>
    </xf>
    <xf numFmtId="4" fontId="6" fillId="0" borderId="0" xfId="0" applyNumberFormat="1" applyFont="1" applyFill="1" applyBorder="1" applyAlignment="1">
      <alignment horizontal="right" vertical="top" wrapText="1"/>
    </xf>
    <xf numFmtId="0" fontId="3" fillId="0" borderId="10" xfId="0" applyFont="1" applyBorder="1"/>
    <xf numFmtId="0" fontId="8" fillId="0" borderId="1" xfId="0" applyFont="1" applyFill="1" applyBorder="1" applyAlignment="1">
      <alignment horizontal="center" wrapText="1"/>
    </xf>
    <xf numFmtId="164" fontId="7" fillId="0" borderId="0" xfId="1" applyNumberFormat="1" applyFont="1" applyFill="1" applyBorder="1" applyAlignment="1">
      <alignment vertical="top" wrapText="1"/>
    </xf>
    <xf numFmtId="164" fontId="7" fillId="0" borderId="0" xfId="1" applyNumberFormat="1" applyFont="1" applyFill="1" applyAlignment="1">
      <alignment horizontal="right" vertical="top" wrapText="1"/>
    </xf>
    <xf numFmtId="164" fontId="7" fillId="0" borderId="5" xfId="1" applyNumberFormat="1" applyFont="1" applyFill="1" applyBorder="1" applyAlignment="1">
      <alignment horizontal="right" vertical="top" wrapText="1"/>
    </xf>
    <xf numFmtId="164" fontId="8" fillId="0" borderId="0" xfId="1" applyNumberFormat="1" applyFont="1" applyFill="1" applyBorder="1" applyAlignment="1">
      <alignment vertical="top" wrapText="1"/>
    </xf>
    <xf numFmtId="3" fontId="6" fillId="0" borderId="0" xfId="0" applyNumberFormat="1" applyFont="1" applyFill="1" applyAlignment="1">
      <alignment horizontal="right" vertical="top" wrapText="1"/>
    </xf>
    <xf numFmtId="4" fontId="12" fillId="2" borderId="8" xfId="0" applyNumberFormat="1" applyFont="1" applyFill="1" applyBorder="1" applyAlignment="1">
      <alignment horizontal="right" vertical="top" wrapText="1"/>
    </xf>
    <xf numFmtId="4" fontId="12" fillId="2" borderId="9" xfId="0" applyNumberFormat="1" applyFont="1" applyFill="1" applyBorder="1" applyAlignment="1">
      <alignment horizontal="right" vertical="top" wrapText="1"/>
    </xf>
    <xf numFmtId="0" fontId="6" fillId="0" borderId="7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164" fontId="7" fillId="0" borderId="0" xfId="1" applyNumberFormat="1" applyFont="1" applyFill="1" applyBorder="1" applyAlignment="1">
      <alignment horizontal="right" vertical="top" wrapText="1"/>
    </xf>
    <xf numFmtId="0" fontId="3" fillId="0" borderId="0" xfId="0" applyFont="1" applyBorder="1"/>
    <xf numFmtId="0" fontId="3" fillId="0" borderId="12" xfId="0" applyFont="1" applyBorder="1"/>
    <xf numFmtId="164" fontId="5" fillId="0" borderId="0" xfId="1" applyNumberFormat="1" applyFont="1" applyFill="1" applyAlignment="1">
      <alignment horizontal="right" vertical="top" wrapText="1"/>
    </xf>
    <xf numFmtId="164" fontId="5" fillId="0" borderId="5" xfId="1" applyNumberFormat="1" applyFont="1" applyFill="1" applyBorder="1" applyAlignment="1">
      <alignment horizontal="right" vertical="top" wrapText="1"/>
    </xf>
    <xf numFmtId="0" fontId="6" fillId="0" borderId="0" xfId="0" applyFont="1"/>
    <xf numFmtId="15" fontId="6" fillId="0" borderId="5" xfId="0" applyNumberFormat="1" applyFont="1" applyFill="1" applyBorder="1" applyAlignment="1">
      <alignment horizontal="right" wrapText="1"/>
    </xf>
    <xf numFmtId="15" fontId="6" fillId="0" borderId="0" xfId="0" applyNumberFormat="1" applyFont="1" applyFill="1" applyBorder="1" applyAlignment="1">
      <alignment horizontal="right" wrapText="1"/>
    </xf>
    <xf numFmtId="164" fontId="6" fillId="0" borderId="0" xfId="1" applyNumberFormat="1" applyFont="1" applyFill="1" applyBorder="1" applyAlignment="1">
      <alignment horizontal="center"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5" xfId="1" applyNumberFormat="1" applyFont="1" applyFill="1" applyBorder="1" applyAlignment="1">
      <alignment horizontal="right" wrapText="1"/>
    </xf>
    <xf numFmtId="164" fontId="6" fillId="0" borderId="0" xfId="1" applyNumberFormat="1" applyFont="1" applyFill="1" applyAlignment="1">
      <alignment horizontal="right" vertical="top" wrapText="1"/>
    </xf>
    <xf numFmtId="164" fontId="6" fillId="0" borderId="5" xfId="1" applyNumberFormat="1" applyFont="1" applyFill="1" applyBorder="1" applyAlignment="1">
      <alignment horizontal="right" vertical="top" wrapText="1"/>
    </xf>
    <xf numFmtId="15" fontId="3" fillId="0" borderId="0" xfId="0" applyNumberFormat="1" applyFont="1"/>
    <xf numFmtId="164" fontId="5" fillId="0" borderId="0" xfId="1" applyNumberFormat="1" applyFont="1" applyFill="1" applyBorder="1" applyAlignment="1">
      <alignment horizontal="right" vertical="top" wrapText="1"/>
    </xf>
    <xf numFmtId="164" fontId="2" fillId="0" borderId="0" xfId="1" applyNumberFormat="1" applyFont="1" applyFill="1" applyBorder="1" applyAlignment="1">
      <alignment horizontal="right" vertical="top" wrapText="1"/>
    </xf>
    <xf numFmtId="0" fontId="2" fillId="0" borderId="0" xfId="0" applyFont="1"/>
    <xf numFmtId="164" fontId="5" fillId="0" borderId="0" xfId="1" applyNumberFormat="1" applyFont="1"/>
    <xf numFmtId="164" fontId="6" fillId="0" borderId="0" xfId="1" applyNumberFormat="1" applyFont="1" applyFill="1" applyBorder="1" applyAlignment="1">
      <alignment horizontal="right" vertical="top" wrapText="1"/>
    </xf>
    <xf numFmtId="0" fontId="13" fillId="0" borderId="0" xfId="0" applyFont="1" applyFill="1" applyAlignment="1">
      <alignment horizontal="left" indent="3"/>
    </xf>
    <xf numFmtId="15" fontId="13" fillId="0" borderId="0" xfId="0" applyNumberFormat="1" applyFont="1" applyFill="1" applyAlignment="1">
      <alignment horizontal="left" indent="3"/>
    </xf>
    <xf numFmtId="164" fontId="1" fillId="0" borderId="0" xfId="1" applyNumberFormat="1" applyFont="1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34" workbookViewId="0">
      <pane xSplit="1" topLeftCell="G1" activePane="topRight" state="frozen"/>
      <selection pane="topRight" activeCell="H43" sqref="H43"/>
    </sheetView>
  </sheetViews>
  <sheetFormatPr defaultRowHeight="15" x14ac:dyDescent="0.25"/>
  <cols>
    <col min="1" max="1" width="35.28515625" style="2" customWidth="1"/>
    <col min="2" max="2" width="18.42578125" style="2" bestFit="1" customWidth="1"/>
    <col min="3" max="3" width="17" style="2" customWidth="1"/>
    <col min="4" max="6" width="19.42578125" style="2" bestFit="1" customWidth="1"/>
    <col min="7" max="7" width="16.85546875" style="2" bestFit="1" customWidth="1"/>
    <col min="8" max="8" width="15.5703125" style="2" customWidth="1"/>
    <col min="9" max="16384" width="9.140625" style="2"/>
  </cols>
  <sheetData>
    <row r="1" spans="1:8" ht="18.75" x14ac:dyDescent="0.3">
      <c r="A1" s="3" t="s">
        <v>0</v>
      </c>
      <c r="B1" s="3"/>
      <c r="C1" s="3"/>
    </row>
    <row r="2" spans="1:8" x14ac:dyDescent="0.25">
      <c r="A2" s="34" t="s">
        <v>51</v>
      </c>
    </row>
    <row r="3" spans="1:8" ht="15.75" thickBot="1" x14ac:dyDescent="0.3">
      <c r="A3" s="34" t="s">
        <v>76</v>
      </c>
    </row>
    <row r="4" spans="1:8" ht="31.5" x14ac:dyDescent="0.25">
      <c r="A4" s="4" t="s">
        <v>1</v>
      </c>
      <c r="B4" s="5" t="s">
        <v>78</v>
      </c>
      <c r="C4" s="5" t="s">
        <v>77</v>
      </c>
      <c r="D4" s="5" t="s">
        <v>79</v>
      </c>
      <c r="E4" s="5" t="s">
        <v>78</v>
      </c>
      <c r="F4" s="6" t="s">
        <v>77</v>
      </c>
      <c r="G4" s="37" t="s">
        <v>79</v>
      </c>
      <c r="H4" s="37" t="s">
        <v>78</v>
      </c>
    </row>
    <row r="5" spans="1:8" ht="15.75" x14ac:dyDescent="0.25">
      <c r="A5" s="39" t="s">
        <v>52</v>
      </c>
      <c r="B5" s="63">
        <v>43008</v>
      </c>
      <c r="C5" s="63">
        <v>43190</v>
      </c>
      <c r="D5" s="63">
        <v>43281</v>
      </c>
      <c r="E5" s="63">
        <v>43373</v>
      </c>
      <c r="F5" s="62">
        <v>43555</v>
      </c>
      <c r="G5" s="69">
        <v>43646</v>
      </c>
      <c r="H5" s="69">
        <v>43738</v>
      </c>
    </row>
    <row r="6" spans="1:8" ht="15.75" x14ac:dyDescent="0.25">
      <c r="A6" s="35"/>
      <c r="B6" s="36"/>
      <c r="C6" s="36"/>
      <c r="D6" s="37"/>
      <c r="E6" s="37"/>
      <c r="F6" s="38"/>
    </row>
    <row r="7" spans="1:8" ht="15.75" x14ac:dyDescent="0.25">
      <c r="A7" s="40" t="s">
        <v>53</v>
      </c>
      <c r="B7" s="64"/>
      <c r="C7" s="64"/>
      <c r="D7" s="65"/>
      <c r="E7" s="65"/>
      <c r="F7" s="66"/>
    </row>
    <row r="8" spans="1:8" ht="21" customHeight="1" x14ac:dyDescent="0.25">
      <c r="A8" s="41" t="s">
        <v>54</v>
      </c>
      <c r="B8" s="8">
        <v>401250000</v>
      </c>
      <c r="C8" s="8">
        <v>401250000</v>
      </c>
      <c r="D8" s="59">
        <v>401250000</v>
      </c>
      <c r="E8" s="59">
        <v>401250000</v>
      </c>
      <c r="F8" s="60">
        <v>401250000</v>
      </c>
      <c r="G8" s="70">
        <v>401250000</v>
      </c>
      <c r="H8" s="70">
        <v>401250000</v>
      </c>
    </row>
    <row r="9" spans="1:8" ht="18.75" customHeight="1" x14ac:dyDescent="0.25">
      <c r="A9" s="41" t="s">
        <v>2</v>
      </c>
      <c r="B9" s="8">
        <v>234099962</v>
      </c>
      <c r="C9" s="8">
        <v>437038792</v>
      </c>
      <c r="D9" s="14">
        <v>441998903</v>
      </c>
      <c r="E9" s="59">
        <v>447289692</v>
      </c>
      <c r="F9" s="60">
        <v>458247657</v>
      </c>
    </row>
    <row r="10" spans="1:8" ht="30" x14ac:dyDescent="0.25">
      <c r="A10" s="41" t="s">
        <v>3</v>
      </c>
      <c r="B10" s="8">
        <v>18000000</v>
      </c>
      <c r="C10" s="8">
        <v>18000000</v>
      </c>
      <c r="D10" s="59">
        <v>18000000</v>
      </c>
      <c r="E10" s="59">
        <v>18000000</v>
      </c>
      <c r="F10" s="60">
        <v>18000000</v>
      </c>
      <c r="G10" s="70">
        <v>18000000</v>
      </c>
      <c r="H10" s="70">
        <v>18000000</v>
      </c>
    </row>
    <row r="11" spans="1:8" ht="15.75" x14ac:dyDescent="0.25">
      <c r="A11" s="41" t="s">
        <v>55</v>
      </c>
      <c r="B11" s="14">
        <f>SUM(B12:B16)</f>
        <v>71014678</v>
      </c>
      <c r="C11" s="14">
        <f>SUM(C12:C16)</f>
        <v>94284376</v>
      </c>
      <c r="D11" s="14">
        <f t="shared" ref="D11:E11" si="0">SUM(D12:D16)</f>
        <v>52662154</v>
      </c>
      <c r="E11" s="14">
        <f t="shared" si="0"/>
        <v>74531587</v>
      </c>
      <c r="F11" s="14">
        <f>SUM(F12:F16)</f>
        <v>107589778</v>
      </c>
      <c r="G11" s="14">
        <f>SUM(G12:G16)</f>
        <v>525141027</v>
      </c>
      <c r="H11" s="14">
        <f>SUM(H12:H16)</f>
        <v>538548987</v>
      </c>
    </row>
    <row r="12" spans="1:8" ht="15.75" x14ac:dyDescent="0.25">
      <c r="A12" s="7" t="s">
        <v>4</v>
      </c>
      <c r="B12" s="8"/>
      <c r="C12" s="8"/>
      <c r="D12" s="59"/>
      <c r="E12" s="59"/>
      <c r="F12" s="60"/>
    </row>
    <row r="13" spans="1:8" ht="15.75" x14ac:dyDescent="0.25">
      <c r="A13" s="7" t="s">
        <v>5</v>
      </c>
      <c r="B13" s="8"/>
      <c r="C13" s="8"/>
      <c r="D13" s="59"/>
      <c r="E13" s="59"/>
      <c r="F13" s="60"/>
    </row>
    <row r="14" spans="1:8" ht="15.75" x14ac:dyDescent="0.25">
      <c r="A14" s="7" t="s">
        <v>6</v>
      </c>
      <c r="B14" s="8"/>
      <c r="C14" s="8"/>
      <c r="D14" s="59"/>
      <c r="E14" s="59"/>
      <c r="F14" s="60"/>
    </row>
    <row r="15" spans="1:8" ht="15.75" x14ac:dyDescent="0.25">
      <c r="A15" s="7" t="s">
        <v>7</v>
      </c>
      <c r="B15" s="8">
        <v>71014678</v>
      </c>
      <c r="C15" s="8">
        <v>94284376</v>
      </c>
      <c r="D15" s="59">
        <v>52662154</v>
      </c>
      <c r="E15" s="59">
        <v>74531587</v>
      </c>
      <c r="F15" s="60">
        <v>107589778</v>
      </c>
      <c r="G15" s="70">
        <v>61279179</v>
      </c>
      <c r="H15" s="70">
        <v>68221824</v>
      </c>
    </row>
    <row r="16" spans="1:8" ht="15.75" x14ac:dyDescent="0.25">
      <c r="A16" s="7" t="s">
        <v>8</v>
      </c>
      <c r="B16" s="8"/>
      <c r="C16" s="8"/>
      <c r="D16" s="59"/>
      <c r="E16" s="59"/>
      <c r="F16" s="60"/>
      <c r="G16" s="73">
        <v>463861848</v>
      </c>
      <c r="H16" s="78">
        <v>470327163</v>
      </c>
    </row>
    <row r="17" spans="1:9" ht="15.75" x14ac:dyDescent="0.25">
      <c r="A17" s="13"/>
      <c r="B17" s="14">
        <f t="shared" ref="B17:E17" si="1">SUM(B8:B11)</f>
        <v>724364640</v>
      </c>
      <c r="C17" s="14">
        <f t="shared" si="1"/>
        <v>950573168</v>
      </c>
      <c r="D17" s="14">
        <f t="shared" si="1"/>
        <v>913911057</v>
      </c>
      <c r="E17" s="14">
        <f t="shared" si="1"/>
        <v>941071279</v>
      </c>
      <c r="F17" s="14">
        <f>SUM(F8:F11)</f>
        <v>985087435</v>
      </c>
      <c r="G17" s="14">
        <f>SUM(G8:G11)</f>
        <v>944391027</v>
      </c>
      <c r="H17" s="14">
        <f t="shared" ref="H17" si="2">SUM(H8:H11)</f>
        <v>957798987</v>
      </c>
    </row>
    <row r="18" spans="1:9" ht="15.75" x14ac:dyDescent="0.25">
      <c r="A18" s="13"/>
      <c r="B18" s="14"/>
      <c r="C18" s="14"/>
      <c r="D18" s="67"/>
      <c r="E18" s="67"/>
      <c r="F18" s="68"/>
    </row>
    <row r="19" spans="1:9" ht="15.75" x14ac:dyDescent="0.25">
      <c r="A19" s="41" t="s">
        <v>56</v>
      </c>
      <c r="B19" s="14">
        <v>71265106</v>
      </c>
      <c r="C19" s="14">
        <v>78044478</v>
      </c>
      <c r="D19" s="67">
        <v>78044500</v>
      </c>
      <c r="E19" s="67">
        <v>80278386</v>
      </c>
      <c r="F19" s="68">
        <v>84959888</v>
      </c>
      <c r="G19" s="74">
        <v>87574321</v>
      </c>
      <c r="H19" s="74">
        <v>259541906</v>
      </c>
    </row>
    <row r="20" spans="1:9" ht="15.75" x14ac:dyDescent="0.25">
      <c r="A20" s="41" t="s">
        <v>9</v>
      </c>
      <c r="B20" s="14">
        <v>174423873</v>
      </c>
      <c r="C20" s="14">
        <v>161698733</v>
      </c>
      <c r="D20" s="67">
        <v>184666785</v>
      </c>
      <c r="E20" s="67">
        <v>173890952</v>
      </c>
      <c r="F20" s="68">
        <v>174083899</v>
      </c>
      <c r="G20" s="74">
        <v>168370985</v>
      </c>
    </row>
    <row r="21" spans="1:9" ht="15.75" x14ac:dyDescent="0.25">
      <c r="A21" s="41"/>
      <c r="B21" s="14"/>
      <c r="C21" s="14"/>
      <c r="D21" s="67"/>
      <c r="E21" s="67"/>
      <c r="F21" s="68"/>
    </row>
    <row r="22" spans="1:9" ht="15.75" x14ac:dyDescent="0.25">
      <c r="A22" s="41" t="s">
        <v>10</v>
      </c>
      <c r="B22" s="14">
        <f>B23+B24</f>
        <v>0</v>
      </c>
      <c r="C22" s="14">
        <f>C23+C24</f>
        <v>0</v>
      </c>
      <c r="D22" s="14">
        <f t="shared" ref="D22:E22" si="3">D23+D24</f>
        <v>0</v>
      </c>
      <c r="E22" s="14">
        <f t="shared" si="3"/>
        <v>0</v>
      </c>
      <c r="F22" s="14">
        <f>SUM(F23:F27)</f>
        <v>767571745</v>
      </c>
      <c r="G22" s="14">
        <f t="shared" ref="G22:I22" si="4">SUM(G23:G27)</f>
        <v>824180978</v>
      </c>
      <c r="H22" s="14">
        <f t="shared" si="4"/>
        <v>770327028</v>
      </c>
      <c r="I22" s="14">
        <f t="shared" si="4"/>
        <v>0</v>
      </c>
    </row>
    <row r="23" spans="1:9" ht="31.5" x14ac:dyDescent="0.25">
      <c r="A23" s="7" t="s">
        <v>11</v>
      </c>
      <c r="B23" s="8"/>
      <c r="C23" s="8"/>
      <c r="D23" s="59"/>
      <c r="E23" s="59"/>
      <c r="F23" s="60"/>
    </row>
    <row r="24" spans="1:9" ht="31.5" x14ac:dyDescent="0.25">
      <c r="A24" s="7" t="s">
        <v>12</v>
      </c>
      <c r="B24" s="8"/>
      <c r="C24" s="8"/>
      <c r="D24" s="59"/>
      <c r="E24" s="59"/>
      <c r="F24" s="60"/>
    </row>
    <row r="25" spans="1:9" ht="15.75" x14ac:dyDescent="0.25">
      <c r="A25" s="7" t="s">
        <v>13</v>
      </c>
      <c r="B25" s="8"/>
      <c r="C25" s="8"/>
      <c r="D25" s="59"/>
      <c r="E25" s="59"/>
      <c r="F25" s="60"/>
    </row>
    <row r="26" spans="1:9" ht="15.75" x14ac:dyDescent="0.25">
      <c r="A26" s="7" t="s">
        <v>80</v>
      </c>
      <c r="B26" s="8">
        <v>106720733</v>
      </c>
      <c r="C26" s="8">
        <v>107099839</v>
      </c>
      <c r="D26" s="59">
        <v>107936292</v>
      </c>
      <c r="E26" s="59">
        <v>108953375</v>
      </c>
      <c r="F26" s="60">
        <v>104099839</v>
      </c>
      <c r="G26" s="70">
        <v>104146226</v>
      </c>
      <c r="H26" s="70">
        <v>103383940</v>
      </c>
    </row>
    <row r="27" spans="1:9" ht="15.75" x14ac:dyDescent="0.25">
      <c r="A27" s="7" t="s">
        <v>81</v>
      </c>
      <c r="B27" s="8">
        <v>613841519</v>
      </c>
      <c r="C27" s="8">
        <v>648324310</v>
      </c>
      <c r="D27" s="59">
        <v>704781788</v>
      </c>
      <c r="E27" s="59">
        <v>631263189</v>
      </c>
      <c r="F27" s="60">
        <v>663471906</v>
      </c>
      <c r="G27" s="70">
        <v>720034752</v>
      </c>
      <c r="H27" s="70">
        <v>666943088</v>
      </c>
    </row>
    <row r="28" spans="1:9" ht="15.75" x14ac:dyDescent="0.25">
      <c r="A28" s="13"/>
      <c r="B28" s="14">
        <f>B27+B25+B22+B20+B19+B17+B26</f>
        <v>1690615871</v>
      </c>
      <c r="C28" s="14">
        <f t="shared" ref="C28" si="5">C27+C25+C22+C20+C19+C17+C26</f>
        <v>1945740528</v>
      </c>
      <c r="D28" s="14">
        <f>D27+D25+D22+D20+D19+D17+D26</f>
        <v>1989340422</v>
      </c>
      <c r="E28" s="14">
        <f>E27+E25+E22+E20+E19+E17+E26</f>
        <v>1935457181</v>
      </c>
      <c r="F28" s="14">
        <f>SUM(F17:F22)</f>
        <v>2011702967</v>
      </c>
      <c r="G28" s="14">
        <f t="shared" ref="G28:H28" si="6">SUM(G17:G22)</f>
        <v>2024517311</v>
      </c>
      <c r="H28" s="14">
        <f t="shared" si="6"/>
        <v>1987667921</v>
      </c>
    </row>
    <row r="29" spans="1:9" ht="15.75" x14ac:dyDescent="0.25">
      <c r="A29" s="13"/>
      <c r="B29" s="14"/>
      <c r="C29" s="14"/>
      <c r="D29" s="67"/>
      <c r="E29" s="67"/>
      <c r="F29" s="68"/>
    </row>
    <row r="30" spans="1:9" ht="15.75" x14ac:dyDescent="0.25">
      <c r="A30" s="42" t="s">
        <v>57</v>
      </c>
      <c r="B30" s="14"/>
      <c r="C30" s="14"/>
      <c r="D30" s="67"/>
      <c r="E30" s="67"/>
      <c r="F30" s="68"/>
    </row>
    <row r="31" spans="1:9" ht="15.75" x14ac:dyDescent="0.25">
      <c r="A31" s="43" t="s">
        <v>14</v>
      </c>
      <c r="B31" s="14"/>
      <c r="C31" s="14"/>
      <c r="D31" s="14"/>
      <c r="E31" s="14"/>
      <c r="F31" s="14"/>
      <c r="G31" s="14"/>
    </row>
    <row r="32" spans="1:9" ht="15.75" x14ac:dyDescent="0.25">
      <c r="A32" s="7" t="s">
        <v>15</v>
      </c>
      <c r="B32" s="8"/>
      <c r="C32" s="8"/>
      <c r="D32" s="59"/>
      <c r="E32" s="59"/>
      <c r="F32" s="60"/>
    </row>
    <row r="33" spans="1:9" ht="15.75" x14ac:dyDescent="0.25">
      <c r="A33" s="7" t="s">
        <v>16</v>
      </c>
      <c r="B33" s="8">
        <v>25000000</v>
      </c>
      <c r="C33" s="8"/>
      <c r="D33" s="59">
        <v>25000000</v>
      </c>
      <c r="E33" s="59">
        <v>25000000</v>
      </c>
      <c r="F33" s="60">
        <v>25000000</v>
      </c>
      <c r="G33" s="70">
        <v>25000000</v>
      </c>
      <c r="H33" s="70">
        <v>25000000</v>
      </c>
    </row>
    <row r="34" spans="1:9" ht="15.75" x14ac:dyDescent="0.25">
      <c r="A34" s="7" t="s">
        <v>17</v>
      </c>
      <c r="B34" s="8"/>
      <c r="C34" s="8"/>
      <c r="D34" s="59"/>
      <c r="E34" s="59"/>
      <c r="F34" s="60"/>
    </row>
    <row r="35" spans="1:9" ht="31.5" x14ac:dyDescent="0.25">
      <c r="A35" s="7" t="s">
        <v>18</v>
      </c>
      <c r="B35" s="8">
        <v>70041791</v>
      </c>
      <c r="C35" s="8">
        <v>73424407</v>
      </c>
      <c r="D35" s="59">
        <v>85379392</v>
      </c>
      <c r="E35" s="59">
        <v>75548252</v>
      </c>
      <c r="F35" s="60">
        <v>79479596</v>
      </c>
      <c r="G35" s="71">
        <v>80809144</v>
      </c>
      <c r="H35" s="70">
        <v>73576112</v>
      </c>
    </row>
    <row r="36" spans="1:9" ht="15.75" x14ac:dyDescent="0.25">
      <c r="A36" s="7" t="s">
        <v>19</v>
      </c>
      <c r="B36" s="8"/>
      <c r="C36" s="8"/>
      <c r="D36" s="59"/>
      <c r="E36" s="59"/>
      <c r="F36" s="60"/>
      <c r="G36" s="72"/>
    </row>
    <row r="37" spans="1:9" ht="47.25" x14ac:dyDescent="0.25">
      <c r="A37" s="7" t="s">
        <v>20</v>
      </c>
      <c r="B37" s="8"/>
      <c r="C37" s="8"/>
      <c r="D37" s="59"/>
      <c r="E37" s="59"/>
      <c r="F37" s="60"/>
      <c r="G37" s="72"/>
    </row>
    <row r="38" spans="1:9" ht="15.75" x14ac:dyDescent="0.25">
      <c r="A38" s="7" t="s">
        <v>21</v>
      </c>
      <c r="B38" s="8">
        <v>363660169</v>
      </c>
      <c r="C38" s="8">
        <v>395536337</v>
      </c>
      <c r="D38" s="59">
        <v>400982753</v>
      </c>
      <c r="E38" s="59">
        <v>409797499</v>
      </c>
      <c r="F38" s="60">
        <v>444628294</v>
      </c>
      <c r="G38" s="71">
        <v>442493778</v>
      </c>
      <c r="H38" s="70">
        <v>423252521</v>
      </c>
    </row>
    <row r="39" spans="1:9" ht="15.75" x14ac:dyDescent="0.25">
      <c r="A39" s="7" t="s">
        <v>22</v>
      </c>
      <c r="B39" s="8">
        <v>685850565</v>
      </c>
      <c r="C39" s="8">
        <v>705177958</v>
      </c>
      <c r="D39" s="59">
        <v>713702725</v>
      </c>
      <c r="E39" s="59">
        <v>661193979</v>
      </c>
      <c r="F39" s="60">
        <v>692855556</v>
      </c>
      <c r="G39" s="71">
        <v>706108500</v>
      </c>
      <c r="H39" s="70">
        <v>634542681</v>
      </c>
    </row>
    <row r="40" spans="1:9" ht="15.75" x14ac:dyDescent="0.25">
      <c r="A40" s="7" t="s">
        <v>23</v>
      </c>
      <c r="B40" s="8">
        <v>545631202</v>
      </c>
      <c r="C40" s="8">
        <v>771278659</v>
      </c>
      <c r="D40" s="59">
        <v>763911747</v>
      </c>
      <c r="E40" s="59">
        <v>763503883</v>
      </c>
      <c r="F40" s="60">
        <v>769416354</v>
      </c>
      <c r="G40" s="71">
        <v>769777647</v>
      </c>
      <c r="H40" s="70">
        <v>830942393</v>
      </c>
    </row>
    <row r="41" spans="1:9" ht="15.75" x14ac:dyDescent="0.25">
      <c r="A41" s="7" t="s">
        <v>24</v>
      </c>
      <c r="B41" s="8">
        <v>432144</v>
      </c>
      <c r="C41" s="8">
        <v>323167</v>
      </c>
      <c r="D41" s="59">
        <v>363805</v>
      </c>
      <c r="E41" s="59">
        <v>413568</v>
      </c>
      <c r="F41" s="60">
        <v>323167</v>
      </c>
      <c r="G41" s="71">
        <v>328242</v>
      </c>
      <c r="H41" s="70">
        <v>354214</v>
      </c>
    </row>
    <row r="42" spans="1:9" ht="15.75" x14ac:dyDescent="0.25">
      <c r="A42" s="7" t="s">
        <v>25</v>
      </c>
      <c r="B42" s="8"/>
      <c r="C42" s="8"/>
      <c r="D42" s="59"/>
      <c r="E42" s="59"/>
      <c r="F42" s="60"/>
      <c r="G42" s="72"/>
    </row>
    <row r="43" spans="1:9" ht="15.75" x14ac:dyDescent="0.25">
      <c r="A43" s="13"/>
      <c r="B43" s="14">
        <f>SUM(B31:B42)</f>
        <v>1690615871</v>
      </c>
      <c r="C43" s="14">
        <f t="shared" ref="C43:G43" si="7">SUM(C31:C42)</f>
        <v>1945740528</v>
      </c>
      <c r="D43" s="14">
        <f t="shared" si="7"/>
        <v>1989340422</v>
      </c>
      <c r="E43" s="14">
        <f t="shared" si="7"/>
        <v>1935457181</v>
      </c>
      <c r="F43" s="14">
        <f t="shared" si="7"/>
        <v>2011702967</v>
      </c>
      <c r="G43" s="14">
        <f t="shared" si="7"/>
        <v>2024517311</v>
      </c>
      <c r="H43" s="14">
        <f t="shared" ref="H43" si="8">SUM(H31:H42)</f>
        <v>1987667921</v>
      </c>
      <c r="I43" s="14">
        <f t="shared" ref="I43" si="9">SUM(I31:I42)</f>
        <v>0</v>
      </c>
    </row>
    <row r="44" spans="1:9" ht="15.75" x14ac:dyDescent="0.25">
      <c r="A44" s="13"/>
      <c r="B44" s="14"/>
      <c r="C44" s="15"/>
      <c r="D44" s="16"/>
      <c r="E44" s="16"/>
      <c r="F44" s="44"/>
    </row>
    <row r="45" spans="1:9" ht="16.5" thickBot="1" x14ac:dyDescent="0.3">
      <c r="A45" s="45" t="s">
        <v>58</v>
      </c>
      <c r="B45" s="20">
        <f t="shared" ref="B45:C45" si="10">B17/(B8/10)</f>
        <v>18.052701308411216</v>
      </c>
      <c r="C45" s="20">
        <f t="shared" si="10"/>
        <v>23.690297021806852</v>
      </c>
      <c r="D45" s="20">
        <f>D17/(D8/10)</f>
        <v>22.776599551401869</v>
      </c>
      <c r="E45" s="20">
        <f t="shared" ref="E45:H45" si="11">E17/(E8/10)</f>
        <v>23.45348981931464</v>
      </c>
      <c r="F45" s="20">
        <f t="shared" si="11"/>
        <v>24.550465669781932</v>
      </c>
      <c r="G45" s="20">
        <f t="shared" si="11"/>
        <v>23.536224971962618</v>
      </c>
      <c r="H45" s="20">
        <f t="shared" si="11"/>
        <v>23.870379738317759</v>
      </c>
    </row>
    <row r="46" spans="1:9" ht="15.75" x14ac:dyDescent="0.25">
      <c r="A46" s="45" t="s">
        <v>59</v>
      </c>
      <c r="B46" s="8">
        <f>B8/10</f>
        <v>40125000</v>
      </c>
      <c r="C46" s="8">
        <f t="shared" ref="C46:I46" si="12">C8/10</f>
        <v>40125000</v>
      </c>
      <c r="D46" s="8">
        <f t="shared" si="12"/>
        <v>40125000</v>
      </c>
      <c r="E46" s="8">
        <f t="shared" si="12"/>
        <v>40125000</v>
      </c>
      <c r="F46" s="8">
        <f t="shared" si="12"/>
        <v>40125000</v>
      </c>
      <c r="G46" s="8">
        <f t="shared" si="12"/>
        <v>40125000</v>
      </c>
      <c r="H46" s="8">
        <f t="shared" si="12"/>
        <v>40125000</v>
      </c>
      <c r="I46" s="8">
        <f t="shared" si="12"/>
        <v>0</v>
      </c>
    </row>
    <row r="47" spans="1:9" ht="15.75" x14ac:dyDescent="0.25">
      <c r="A47" s="21"/>
      <c r="B47" s="22"/>
      <c r="C47" s="22"/>
      <c r="D47" s="23"/>
      <c r="E47" s="24"/>
      <c r="F47" s="25"/>
    </row>
    <row r="48" spans="1:9" ht="15.75" x14ac:dyDescent="0.25">
      <c r="A48" s="21"/>
      <c r="B48" s="22"/>
      <c r="C48" s="22"/>
      <c r="D48" s="24"/>
      <c r="E48" s="24"/>
      <c r="F48" s="26"/>
    </row>
    <row r="49" spans="1:6" ht="15.75" x14ac:dyDescent="0.25">
      <c r="A49" s="27"/>
      <c r="B49" s="28"/>
      <c r="C49" s="28"/>
      <c r="D49" s="29"/>
      <c r="E49" s="29"/>
      <c r="F49" s="30"/>
    </row>
    <row r="50" spans="1:6" ht="16.5" thickBot="1" x14ac:dyDescent="0.3">
      <c r="A50" s="31"/>
      <c r="B50" s="32"/>
      <c r="C50" s="32"/>
      <c r="D50" s="33"/>
      <c r="E50" s="33"/>
      <c r="F50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pane xSplit="1" topLeftCell="G1" activePane="topRight" state="frozen"/>
      <selection pane="topRight" activeCell="H27" sqref="H27"/>
    </sheetView>
  </sheetViews>
  <sheetFormatPr defaultRowHeight="15" x14ac:dyDescent="0.25"/>
  <cols>
    <col min="1" max="1" width="46.28515625" style="2" customWidth="1"/>
    <col min="2" max="3" width="18.42578125" style="2" customWidth="1"/>
    <col min="4" max="6" width="18.5703125" style="2" bestFit="1" customWidth="1"/>
    <col min="7" max="7" width="13.140625" style="2" customWidth="1"/>
    <col min="8" max="8" width="14.28515625" style="2" bestFit="1" customWidth="1"/>
    <col min="9" max="16384" width="9.140625" style="2"/>
  </cols>
  <sheetData>
    <row r="1" spans="1:8" ht="18.75" x14ac:dyDescent="0.3">
      <c r="A1" s="3" t="s">
        <v>0</v>
      </c>
      <c r="B1" s="3"/>
      <c r="C1" s="3"/>
    </row>
    <row r="2" spans="1:8" ht="15.75" thickBot="1" x14ac:dyDescent="0.3">
      <c r="A2" s="34" t="s">
        <v>51</v>
      </c>
    </row>
    <row r="3" spans="1:8" ht="32.25" thickBot="1" x14ac:dyDescent="0.3">
      <c r="A3" s="34" t="s">
        <v>76</v>
      </c>
      <c r="B3" s="5" t="s">
        <v>78</v>
      </c>
      <c r="C3" s="5" t="s">
        <v>77</v>
      </c>
      <c r="D3" s="5" t="s">
        <v>79</v>
      </c>
      <c r="E3" s="5" t="s">
        <v>78</v>
      </c>
      <c r="F3" s="6" t="s">
        <v>77</v>
      </c>
      <c r="G3" s="37" t="s">
        <v>79</v>
      </c>
      <c r="H3" s="37" t="s">
        <v>78</v>
      </c>
    </row>
    <row r="4" spans="1:8" ht="15.75" x14ac:dyDescent="0.25">
      <c r="A4" s="46"/>
      <c r="B4" s="63">
        <v>43008</v>
      </c>
      <c r="C4" s="63">
        <v>43190</v>
      </c>
      <c r="D4" s="63">
        <v>43281</v>
      </c>
      <c r="E4" s="63">
        <v>43373</v>
      </c>
      <c r="F4" s="62">
        <v>43555</v>
      </c>
      <c r="G4" s="69">
        <v>43646</v>
      </c>
      <c r="H4" s="69">
        <v>43738</v>
      </c>
    </row>
    <row r="5" spans="1:8" ht="15.75" x14ac:dyDescent="0.25">
      <c r="A5" s="55" t="s">
        <v>60</v>
      </c>
      <c r="B5" s="65"/>
      <c r="C5" s="65"/>
      <c r="D5" s="65"/>
      <c r="E5" s="65"/>
      <c r="F5" s="66"/>
    </row>
    <row r="6" spans="1:8" ht="15.75" x14ac:dyDescent="0.25">
      <c r="A6" s="21" t="s">
        <v>26</v>
      </c>
      <c r="B6" s="47"/>
      <c r="C6" s="47"/>
      <c r="D6" s="48"/>
      <c r="E6" s="48"/>
      <c r="F6" s="49"/>
    </row>
    <row r="7" spans="1:8" ht="15.75" x14ac:dyDescent="0.25">
      <c r="A7" s="21" t="s">
        <v>27</v>
      </c>
      <c r="B7" s="47"/>
      <c r="C7" s="47"/>
      <c r="D7" s="48"/>
      <c r="E7" s="48"/>
      <c r="F7" s="49"/>
    </row>
    <row r="8" spans="1:8" ht="15.75" x14ac:dyDescent="0.25">
      <c r="A8" s="21" t="s">
        <v>28</v>
      </c>
      <c r="B8" s="47">
        <v>37000054</v>
      </c>
      <c r="C8" s="47">
        <v>11527159</v>
      </c>
      <c r="D8" s="48">
        <v>19992912</v>
      </c>
      <c r="E8" s="48">
        <v>32985916</v>
      </c>
      <c r="F8" s="49">
        <v>14788357</v>
      </c>
      <c r="G8" s="56">
        <v>22569806</v>
      </c>
      <c r="H8" s="56">
        <v>35005492</v>
      </c>
    </row>
    <row r="9" spans="1:8" ht="15.75" x14ac:dyDescent="0.25">
      <c r="A9" s="55" t="s">
        <v>29</v>
      </c>
      <c r="B9" s="50">
        <v>48644573</v>
      </c>
      <c r="C9" s="50">
        <v>13720003</v>
      </c>
      <c r="D9" s="50">
        <v>31726123</v>
      </c>
      <c r="E9" s="50">
        <v>51697968</v>
      </c>
      <c r="F9" s="50">
        <v>20168443</v>
      </c>
      <c r="G9" s="50">
        <v>41439472</v>
      </c>
      <c r="H9" s="50">
        <v>69567534</v>
      </c>
    </row>
    <row r="10" spans="1:8" ht="15.75" x14ac:dyDescent="0.25">
      <c r="A10" s="21" t="s">
        <v>30</v>
      </c>
      <c r="B10" s="47"/>
      <c r="C10" s="47"/>
      <c r="D10" s="48"/>
      <c r="E10" s="48"/>
      <c r="F10" s="49"/>
    </row>
    <row r="11" spans="1:8" ht="15.75" x14ac:dyDescent="0.25">
      <c r="A11" s="21" t="s">
        <v>31</v>
      </c>
      <c r="B11" s="47"/>
      <c r="C11" s="47"/>
      <c r="D11" s="48"/>
      <c r="E11" s="48"/>
      <c r="F11" s="49"/>
    </row>
    <row r="12" spans="1:8" ht="15.75" x14ac:dyDescent="0.25">
      <c r="A12" s="21" t="s">
        <v>32</v>
      </c>
      <c r="B12" s="47"/>
      <c r="C12" s="47"/>
      <c r="D12" s="48"/>
      <c r="E12" s="48"/>
      <c r="F12" s="49"/>
    </row>
    <row r="13" spans="1:8" ht="15.75" x14ac:dyDescent="0.25">
      <c r="A13" s="27"/>
      <c r="B13" s="50">
        <f>SUM(B6:B9)</f>
        <v>85644627</v>
      </c>
      <c r="C13" s="50">
        <f>SUM(C6:C9)</f>
        <v>25247162</v>
      </c>
      <c r="D13" s="50">
        <f>SUM(D6:D9)</f>
        <v>51719035</v>
      </c>
      <c r="E13" s="50">
        <f>SUM(E6:E9)</f>
        <v>84683884</v>
      </c>
      <c r="F13" s="50">
        <f>SUM(F6:F9)</f>
        <v>34956800</v>
      </c>
      <c r="G13" s="50">
        <f t="shared" ref="G13:H13" si="0">SUM(G6:G9)</f>
        <v>64009278</v>
      </c>
      <c r="H13" s="50">
        <f t="shared" si="0"/>
        <v>104573026</v>
      </c>
    </row>
    <row r="14" spans="1:8" ht="15.75" x14ac:dyDescent="0.25">
      <c r="A14" s="27"/>
      <c r="B14" s="50"/>
      <c r="C14" s="50"/>
      <c r="D14" s="50"/>
      <c r="E14" s="50"/>
      <c r="F14" s="50"/>
    </row>
    <row r="15" spans="1:8" ht="15.75" x14ac:dyDescent="0.25">
      <c r="A15" s="55" t="s">
        <v>61</v>
      </c>
      <c r="B15" s="50">
        <v>4617978</v>
      </c>
      <c r="C15" s="50">
        <v>1769738</v>
      </c>
      <c r="D15" s="50">
        <v>3055693</v>
      </c>
      <c r="E15" s="50">
        <v>3951696</v>
      </c>
      <c r="F15" s="50">
        <v>1801271</v>
      </c>
      <c r="G15" s="50">
        <v>2844976</v>
      </c>
      <c r="H15" s="50">
        <v>4193115</v>
      </c>
    </row>
    <row r="16" spans="1:8" ht="15.75" x14ac:dyDescent="0.25">
      <c r="A16" s="21" t="s">
        <v>33</v>
      </c>
      <c r="B16" s="47"/>
      <c r="C16" s="47"/>
      <c r="D16" s="48"/>
      <c r="E16" s="48"/>
      <c r="F16" s="49"/>
    </row>
    <row r="17" spans="1:8" ht="15.75" x14ac:dyDescent="0.25">
      <c r="A17" s="21" t="s">
        <v>34</v>
      </c>
      <c r="B17" s="47"/>
      <c r="C17" s="47"/>
      <c r="D17" s="48"/>
      <c r="E17" s="48"/>
      <c r="F17" s="49"/>
    </row>
    <row r="18" spans="1:8" ht="15.75" x14ac:dyDescent="0.25">
      <c r="A18" s="21" t="s">
        <v>35</v>
      </c>
      <c r="B18" s="47"/>
      <c r="C18" s="47"/>
      <c r="D18" s="48"/>
      <c r="E18" s="48"/>
      <c r="F18" s="49"/>
    </row>
    <row r="19" spans="1:8" ht="15.75" x14ac:dyDescent="0.25">
      <c r="A19" s="21" t="s">
        <v>36</v>
      </c>
      <c r="B19" s="47"/>
      <c r="C19" s="47"/>
      <c r="D19" s="48"/>
      <c r="E19" s="48"/>
      <c r="F19" s="49"/>
    </row>
    <row r="20" spans="1:8" ht="15.75" x14ac:dyDescent="0.25">
      <c r="A20" s="21" t="s">
        <v>37</v>
      </c>
      <c r="B20" s="47"/>
      <c r="C20" s="47"/>
      <c r="D20" s="48"/>
      <c r="E20" s="48"/>
      <c r="F20" s="49"/>
    </row>
    <row r="21" spans="1:8" ht="15.75" x14ac:dyDescent="0.25">
      <c r="A21" s="21" t="s">
        <v>38</v>
      </c>
      <c r="B21" s="47"/>
      <c r="C21" s="47"/>
      <c r="D21" s="48"/>
      <c r="E21" s="48"/>
      <c r="F21" s="49"/>
    </row>
    <row r="22" spans="1:8" ht="15.75" x14ac:dyDescent="0.25">
      <c r="A22" s="21" t="s">
        <v>39</v>
      </c>
      <c r="B22" s="47"/>
      <c r="C22" s="47"/>
      <c r="D22" s="48"/>
      <c r="E22" s="48"/>
      <c r="F22" s="49"/>
    </row>
    <row r="23" spans="1:8" ht="15.75" x14ac:dyDescent="0.25">
      <c r="A23" s="21" t="s">
        <v>40</v>
      </c>
      <c r="B23" s="47"/>
      <c r="C23" s="47"/>
      <c r="D23" s="48"/>
      <c r="E23" s="48"/>
      <c r="F23" s="49"/>
    </row>
    <row r="24" spans="1:8" ht="15.75" x14ac:dyDescent="0.25">
      <c r="A24" s="21"/>
      <c r="B24" s="47"/>
      <c r="C24" s="47"/>
      <c r="D24" s="48"/>
      <c r="E24" s="48"/>
      <c r="F24" s="56"/>
    </row>
    <row r="25" spans="1:8" ht="15.75" x14ac:dyDescent="0.25">
      <c r="A25" s="45" t="s">
        <v>62</v>
      </c>
      <c r="B25" s="50">
        <f>B13-B15</f>
        <v>81026649</v>
      </c>
      <c r="C25" s="50">
        <f t="shared" ref="C25:H25" si="1">C13-C15</f>
        <v>23477424</v>
      </c>
      <c r="D25" s="50">
        <f t="shared" si="1"/>
        <v>48663342</v>
      </c>
      <c r="E25" s="50">
        <f t="shared" si="1"/>
        <v>80732188</v>
      </c>
      <c r="F25" s="50">
        <f t="shared" si="1"/>
        <v>33155529</v>
      </c>
      <c r="G25" s="50">
        <f t="shared" si="1"/>
        <v>61164302</v>
      </c>
      <c r="H25" s="50">
        <f t="shared" si="1"/>
        <v>100379911</v>
      </c>
    </row>
    <row r="26" spans="1:8" ht="15.75" x14ac:dyDescent="0.25">
      <c r="A26" s="40" t="s">
        <v>63</v>
      </c>
      <c r="B26" s="47">
        <v>24700000</v>
      </c>
      <c r="C26" s="47">
        <v>7600000</v>
      </c>
      <c r="D26" s="48">
        <v>14400000</v>
      </c>
      <c r="E26" s="48">
        <v>23800000</v>
      </c>
      <c r="F26" s="49">
        <v>12000000</v>
      </c>
      <c r="G26" s="56">
        <v>20100000</v>
      </c>
      <c r="H26" s="56">
        <v>38625478</v>
      </c>
    </row>
    <row r="27" spans="1:8" ht="15.75" x14ac:dyDescent="0.25">
      <c r="A27" s="45" t="s">
        <v>64</v>
      </c>
      <c r="B27" s="50">
        <f>B25-B26</f>
        <v>56326649</v>
      </c>
      <c r="C27" s="50">
        <f>C25-C26</f>
        <v>15877424</v>
      </c>
      <c r="D27" s="50">
        <f>D25-D26</f>
        <v>34263342</v>
      </c>
      <c r="E27" s="50">
        <f>E25-E26</f>
        <v>56932188</v>
      </c>
      <c r="F27" s="50">
        <f>F25-F26</f>
        <v>21155529</v>
      </c>
      <c r="G27" s="50">
        <f t="shared" ref="G27:H27" si="2">G25-G26</f>
        <v>41064302</v>
      </c>
      <c r="H27" s="50">
        <f t="shared" si="2"/>
        <v>61754433</v>
      </c>
    </row>
    <row r="28" spans="1:8" ht="15.75" x14ac:dyDescent="0.25">
      <c r="A28" s="57"/>
      <c r="B28" s="50"/>
      <c r="C28" s="50"/>
      <c r="D28" s="50"/>
      <c r="E28" s="50"/>
      <c r="F28" s="50"/>
    </row>
    <row r="29" spans="1:8" ht="15.75" x14ac:dyDescent="0.25">
      <c r="A29" s="57"/>
      <c r="B29" s="50"/>
      <c r="C29" s="50"/>
      <c r="D29" s="50"/>
      <c r="E29" s="50"/>
      <c r="F29" s="50"/>
    </row>
    <row r="30" spans="1:8" ht="16.5" thickBot="1" x14ac:dyDescent="0.3">
      <c r="A30" s="45" t="s">
        <v>65</v>
      </c>
      <c r="B30" s="33">
        <f>B27/('1'!B8/10)</f>
        <v>1.403779414330218</v>
      </c>
      <c r="C30" s="33">
        <f>C27/('1'!C8/10)</f>
        <v>0.39569904049844234</v>
      </c>
      <c r="D30" s="33">
        <f>D27/('1'!D8/10)</f>
        <v>0.85391506542056073</v>
      </c>
      <c r="E30" s="33">
        <f>E27/('1'!E8/10)</f>
        <v>1.4188707289719626</v>
      </c>
      <c r="F30" s="33">
        <f>F27/('1'!F8/10)</f>
        <v>0.52724059813084112</v>
      </c>
      <c r="G30" s="33">
        <f>G27/('1'!G8/10)</f>
        <v>1.0234093956386292</v>
      </c>
      <c r="H30" s="33">
        <f>H27/('1'!H8/10)</f>
        <v>1.5390512897196262</v>
      </c>
    </row>
    <row r="31" spans="1:8" ht="15.75" x14ac:dyDescent="0.25">
      <c r="A31" s="58" t="s">
        <v>66</v>
      </c>
      <c r="B31" s="9"/>
      <c r="C31" s="9"/>
      <c r="D31" s="12"/>
      <c r="E31" s="12"/>
      <c r="F31" s="11"/>
    </row>
    <row r="32" spans="1:8" ht="15.75" x14ac:dyDescent="0.25">
      <c r="A32" s="7"/>
      <c r="B32" s="9"/>
      <c r="C32" s="9"/>
      <c r="D32" s="10"/>
      <c r="E32" s="10"/>
      <c r="F32" s="11"/>
    </row>
    <row r="33" spans="1:6" ht="15.75" x14ac:dyDescent="0.25">
      <c r="A33" s="7"/>
      <c r="B33" s="9"/>
      <c r="C33" s="9"/>
      <c r="D33" s="10"/>
      <c r="E33" s="10"/>
      <c r="F33" s="11"/>
    </row>
    <row r="34" spans="1:6" ht="15.75" x14ac:dyDescent="0.25">
      <c r="A34" s="7"/>
      <c r="B34" s="9"/>
      <c r="C34" s="9"/>
      <c r="D34" s="12"/>
      <c r="E34" s="12"/>
      <c r="F34" s="11"/>
    </row>
    <row r="35" spans="1:6" ht="15.75" x14ac:dyDescent="0.25">
      <c r="A35" s="7"/>
      <c r="B35" s="9"/>
      <c r="C35" s="9"/>
      <c r="D35" s="10"/>
      <c r="E35" s="12"/>
      <c r="F35" s="18"/>
    </row>
    <row r="36" spans="1:6" ht="15.75" x14ac:dyDescent="0.25">
      <c r="A36" s="7"/>
      <c r="B36" s="9"/>
      <c r="C36" s="9"/>
      <c r="D36" s="10"/>
      <c r="E36" s="10"/>
      <c r="F36" s="18"/>
    </row>
    <row r="37" spans="1:6" ht="15.75" x14ac:dyDescent="0.25">
      <c r="A37" s="7"/>
      <c r="B37" s="9"/>
      <c r="C37" s="9"/>
      <c r="D37" s="10"/>
      <c r="E37" s="10"/>
      <c r="F37" s="11"/>
    </row>
    <row r="38" spans="1:6" ht="15.75" x14ac:dyDescent="0.25">
      <c r="A38" s="7"/>
      <c r="B38" s="9"/>
      <c r="C38" s="9"/>
      <c r="D38" s="12"/>
      <c r="E38" s="10"/>
      <c r="F38" s="18"/>
    </row>
    <row r="39" spans="1:6" ht="15.75" x14ac:dyDescent="0.25">
      <c r="A39" s="7"/>
      <c r="B39" s="9"/>
      <c r="C39" s="9"/>
      <c r="D39" s="10"/>
      <c r="E39" s="12"/>
      <c r="F39" s="18"/>
    </row>
    <row r="40" spans="1:6" ht="15.75" x14ac:dyDescent="0.25">
      <c r="A40" s="13"/>
      <c r="B40" s="15"/>
      <c r="C40" s="15"/>
      <c r="D40" s="16"/>
      <c r="E40" s="16"/>
      <c r="F40" s="17"/>
    </row>
    <row r="41" spans="1:6" ht="15.75" x14ac:dyDescent="0.25">
      <c r="A41" s="13"/>
      <c r="B41" s="15"/>
      <c r="C41" s="15"/>
      <c r="D41" s="16"/>
      <c r="E41" s="16"/>
      <c r="F41" s="17"/>
    </row>
    <row r="42" spans="1:6" ht="15.75" x14ac:dyDescent="0.25">
      <c r="A42" s="7"/>
      <c r="B42" s="9"/>
      <c r="C42" s="9"/>
      <c r="D42" s="10"/>
      <c r="E42" s="10"/>
      <c r="F42" s="11"/>
    </row>
    <row r="43" spans="1:6" ht="15.75" x14ac:dyDescent="0.25">
      <c r="A43" s="7"/>
      <c r="B43" s="9"/>
      <c r="C43" s="9"/>
      <c r="D43" s="10"/>
      <c r="E43" s="10"/>
      <c r="F43" s="11"/>
    </row>
    <row r="44" spans="1:6" ht="15.75" x14ac:dyDescent="0.25">
      <c r="A44" s="7"/>
      <c r="B44" s="9"/>
      <c r="C44" s="9"/>
      <c r="D44" s="10"/>
      <c r="E44" s="10"/>
      <c r="F44" s="11"/>
    </row>
    <row r="45" spans="1:6" ht="15.75" x14ac:dyDescent="0.25">
      <c r="A45" s="13"/>
      <c r="B45" s="15"/>
      <c r="C45" s="15"/>
      <c r="D45" s="12"/>
      <c r="E45" s="16"/>
      <c r="F45" s="17"/>
    </row>
    <row r="46" spans="1:6" ht="16.5" thickBot="1" x14ac:dyDescent="0.3">
      <c r="A46" s="7"/>
      <c r="B46" s="9"/>
      <c r="C46" s="9"/>
      <c r="D46" s="10"/>
      <c r="E46" s="10"/>
      <c r="F46" s="11"/>
    </row>
    <row r="47" spans="1:6" ht="16.5" thickBot="1" x14ac:dyDescent="0.3">
      <c r="A47" s="13"/>
      <c r="B47" s="15"/>
      <c r="C47" s="15"/>
      <c r="D47" s="51"/>
      <c r="E47" s="52"/>
      <c r="F47" s="53"/>
    </row>
    <row r="48" spans="1:6" ht="16.5" thickBot="1" x14ac:dyDescent="0.3">
      <c r="A48" s="19"/>
      <c r="B48" s="54"/>
      <c r="C48" s="54"/>
      <c r="D48" s="20"/>
      <c r="E48" s="20"/>
      <c r="F4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abSelected="1" topLeftCell="B7" workbookViewId="0">
      <pane xSplit="1" topLeftCell="H1" activePane="topRight" state="frozen"/>
      <selection activeCell="B1" sqref="B1"/>
      <selection pane="topRight" activeCell="N20" sqref="N20"/>
    </sheetView>
  </sheetViews>
  <sheetFormatPr defaultRowHeight="15" x14ac:dyDescent="0.25"/>
  <cols>
    <col min="1" max="1" width="8.140625" style="1" customWidth="1"/>
    <col min="2" max="2" width="41.28515625" style="1" customWidth="1"/>
    <col min="3" max="3" width="19.42578125" style="1" bestFit="1" customWidth="1"/>
    <col min="4" max="4" width="16.140625" style="1" bestFit="1" customWidth="1"/>
    <col min="5" max="7" width="19.42578125" style="1" bestFit="1" customWidth="1"/>
    <col min="8" max="8" width="13.42578125" style="1" customWidth="1"/>
    <col min="9" max="9" width="14" style="1" customWidth="1"/>
    <col min="10" max="16384" width="9.140625" style="1"/>
  </cols>
  <sheetData>
    <row r="1" spans="2:11" ht="18.75" x14ac:dyDescent="0.3">
      <c r="B1" s="3" t="s">
        <v>0</v>
      </c>
      <c r="C1" s="3"/>
      <c r="D1" s="3"/>
    </row>
    <row r="2" spans="2:11" ht="16.5" thickBot="1" x14ac:dyDescent="0.3">
      <c r="B2" s="61" t="s">
        <v>67</v>
      </c>
    </row>
    <row r="3" spans="2:11" ht="16.5" thickBot="1" x14ac:dyDescent="0.3">
      <c r="B3" s="34" t="s">
        <v>76</v>
      </c>
      <c r="C3" s="5" t="s">
        <v>78</v>
      </c>
      <c r="D3" s="5" t="s">
        <v>77</v>
      </c>
      <c r="E3" s="5" t="s">
        <v>79</v>
      </c>
      <c r="F3" s="5" t="s">
        <v>78</v>
      </c>
      <c r="G3" s="6" t="s">
        <v>77</v>
      </c>
      <c r="H3" s="75" t="s">
        <v>79</v>
      </c>
      <c r="I3" s="75" t="s">
        <v>78</v>
      </c>
    </row>
    <row r="4" spans="2:11" ht="15.75" x14ac:dyDescent="0.25">
      <c r="B4" s="4"/>
      <c r="C4" s="63">
        <v>43008</v>
      </c>
      <c r="D4" s="63">
        <v>43190</v>
      </c>
      <c r="E4" s="63">
        <v>43281</v>
      </c>
      <c r="F4" s="63">
        <v>43373</v>
      </c>
      <c r="G4" s="62">
        <v>43555</v>
      </c>
      <c r="H4" s="76">
        <v>43646</v>
      </c>
      <c r="I4" s="76">
        <v>43738</v>
      </c>
    </row>
    <row r="5" spans="2:11" ht="15.75" x14ac:dyDescent="0.25">
      <c r="B5" s="45" t="s">
        <v>68</v>
      </c>
      <c r="C5" s="64"/>
      <c r="D5" s="64"/>
      <c r="E5" s="65"/>
      <c r="F5" s="65"/>
      <c r="G5" s="66"/>
    </row>
    <row r="6" spans="2:11" ht="15.75" x14ac:dyDescent="0.25">
      <c r="B6" s="7" t="s">
        <v>41</v>
      </c>
      <c r="C6" s="8">
        <v>307270687</v>
      </c>
      <c r="D6" s="8">
        <v>89872058</v>
      </c>
      <c r="E6" s="59">
        <v>203987727</v>
      </c>
      <c r="F6" s="59">
        <v>267941784</v>
      </c>
      <c r="G6" s="60">
        <v>89429676</v>
      </c>
      <c r="H6" s="77"/>
    </row>
    <row r="7" spans="2:11" ht="15.75" x14ac:dyDescent="0.25">
      <c r="B7" s="7" t="s">
        <v>42</v>
      </c>
      <c r="C7" s="8"/>
      <c r="D7" s="8"/>
      <c r="E7" s="59"/>
      <c r="F7" s="59"/>
      <c r="G7" s="60"/>
      <c r="H7" s="77">
        <v>182355587</v>
      </c>
      <c r="I7" s="77">
        <v>324093989</v>
      </c>
    </row>
    <row r="8" spans="2:11" ht="15.75" x14ac:dyDescent="0.25">
      <c r="B8" s="7" t="s">
        <v>43</v>
      </c>
      <c r="C8" s="8">
        <v>-24200213</v>
      </c>
      <c r="D8" s="8">
        <v>-9465058</v>
      </c>
      <c r="E8" s="59">
        <v>-24147052</v>
      </c>
      <c r="F8" s="59">
        <v>-36388313</v>
      </c>
      <c r="G8" s="60">
        <v>-9936937</v>
      </c>
      <c r="H8" s="77">
        <v>-16097572</v>
      </c>
      <c r="I8" s="77">
        <v>-33997925</v>
      </c>
    </row>
    <row r="9" spans="2:11" ht="15.75" x14ac:dyDescent="0.25">
      <c r="B9" s="7" t="s">
        <v>44</v>
      </c>
      <c r="C9" s="8">
        <v>-214699353</v>
      </c>
      <c r="D9" s="8">
        <v>-70279570</v>
      </c>
      <c r="E9" s="59">
        <v>-149468156</v>
      </c>
      <c r="F9" s="59">
        <v>-217884963</v>
      </c>
      <c r="G9" s="60">
        <v>-90065785</v>
      </c>
      <c r="H9" s="77">
        <v>-169693752</v>
      </c>
      <c r="I9" s="77">
        <v>-252416762</v>
      </c>
    </row>
    <row r="10" spans="2:11" ht="15.75" x14ac:dyDescent="0.25">
      <c r="B10" s="13"/>
      <c r="C10" s="14">
        <f>SUM(C6:C9)</f>
        <v>68371121</v>
      </c>
      <c r="D10" s="14">
        <f t="shared" ref="D10:K10" si="0">SUM(D6:D9)</f>
        <v>10127430</v>
      </c>
      <c r="E10" s="14">
        <f t="shared" si="0"/>
        <v>30372519</v>
      </c>
      <c r="F10" s="14">
        <f t="shared" si="0"/>
        <v>13668508</v>
      </c>
      <c r="G10" s="14">
        <f t="shared" si="0"/>
        <v>-10573046</v>
      </c>
      <c r="H10" s="14">
        <f t="shared" si="0"/>
        <v>-3435737</v>
      </c>
      <c r="I10" s="14">
        <f t="shared" si="0"/>
        <v>37679302</v>
      </c>
      <c r="J10" s="14">
        <f t="shared" si="0"/>
        <v>0</v>
      </c>
      <c r="K10" s="14">
        <f t="shared" si="0"/>
        <v>0</v>
      </c>
    </row>
    <row r="11" spans="2:11" ht="15.75" x14ac:dyDescent="0.25">
      <c r="B11" s="45" t="s">
        <v>69</v>
      </c>
      <c r="C11" s="14"/>
      <c r="D11" s="14"/>
      <c r="E11" s="14"/>
      <c r="F11" s="14"/>
      <c r="G11" s="14"/>
      <c r="I11" s="77"/>
    </row>
    <row r="12" spans="2:11" ht="15.75" x14ac:dyDescent="0.25">
      <c r="B12" s="7" t="s">
        <v>45</v>
      </c>
      <c r="C12" s="8">
        <v>-57257456</v>
      </c>
      <c r="D12" s="8">
        <v>-7517207</v>
      </c>
      <c r="E12" s="59">
        <v>-25722687</v>
      </c>
      <c r="F12" s="59">
        <v>-25879525</v>
      </c>
      <c r="G12" s="60">
        <v>-5859000</v>
      </c>
      <c r="H12" s="77">
        <v>-7081169</v>
      </c>
      <c r="I12" s="77">
        <v>-69020844</v>
      </c>
    </row>
    <row r="13" spans="2:11" ht="15.75" x14ac:dyDescent="0.25">
      <c r="B13" s="7" t="s">
        <v>46</v>
      </c>
      <c r="C13" s="8"/>
      <c r="D13" s="8"/>
      <c r="E13" s="59"/>
      <c r="F13" s="59"/>
      <c r="G13" s="60"/>
      <c r="H13" s="77"/>
      <c r="I13" s="77"/>
    </row>
    <row r="14" spans="2:11" ht="15.75" x14ac:dyDescent="0.25">
      <c r="B14" s="7" t="s">
        <v>47</v>
      </c>
      <c r="C14" s="8">
        <v>-20167681</v>
      </c>
      <c r="D14" s="8">
        <v>-134801</v>
      </c>
      <c r="E14" s="59">
        <v>-240163</v>
      </c>
      <c r="F14" s="59">
        <v>-420005</v>
      </c>
      <c r="G14" s="60">
        <v>1030345</v>
      </c>
      <c r="H14" s="77">
        <v>470960</v>
      </c>
      <c r="I14" s="77">
        <v>-1728486</v>
      </c>
    </row>
    <row r="15" spans="2:11" ht="15.75" x14ac:dyDescent="0.25">
      <c r="B15" s="7" t="s">
        <v>48</v>
      </c>
      <c r="C15" s="8">
        <v>31481087</v>
      </c>
      <c r="D15" s="8">
        <v>9960000</v>
      </c>
      <c r="E15" s="59">
        <v>16620310</v>
      </c>
      <c r="F15" s="59">
        <v>30900312</v>
      </c>
      <c r="G15" s="60">
        <v>11250547</v>
      </c>
      <c r="H15" s="77">
        <v>19147736</v>
      </c>
      <c r="I15" s="77">
        <v>30174510</v>
      </c>
    </row>
    <row r="16" spans="2:11" ht="15.75" x14ac:dyDescent="0.25">
      <c r="B16" s="13"/>
      <c r="C16" s="14">
        <f>SUM(C12:C15)</f>
        <v>-45944050</v>
      </c>
      <c r="D16" s="14">
        <f t="shared" ref="D16:I16" si="1">SUM(D12:D15)</f>
        <v>2307992</v>
      </c>
      <c r="E16" s="14">
        <f t="shared" si="1"/>
        <v>-9342540</v>
      </c>
      <c r="F16" s="14">
        <f t="shared" si="1"/>
        <v>4600782</v>
      </c>
      <c r="G16" s="14">
        <f t="shared" si="1"/>
        <v>6421892</v>
      </c>
      <c r="H16" s="14">
        <f t="shared" si="1"/>
        <v>12537527</v>
      </c>
      <c r="I16" s="14">
        <f t="shared" si="1"/>
        <v>-40574820</v>
      </c>
    </row>
    <row r="17" spans="2:9" ht="15.75" x14ac:dyDescent="0.25">
      <c r="B17" s="45" t="s">
        <v>70</v>
      </c>
      <c r="C17" s="14"/>
      <c r="D17" s="14"/>
      <c r="E17" s="14"/>
      <c r="F17" s="14"/>
      <c r="G17" s="14"/>
      <c r="I17" s="77"/>
    </row>
    <row r="18" spans="2:9" ht="15.75" x14ac:dyDescent="0.25">
      <c r="B18" s="7" t="s">
        <v>49</v>
      </c>
      <c r="C18" s="8"/>
      <c r="D18" s="8"/>
      <c r="E18" s="59"/>
      <c r="F18" s="59"/>
      <c r="G18" s="60"/>
      <c r="I18" s="77"/>
    </row>
    <row r="19" spans="2:9" ht="15.75" x14ac:dyDescent="0.25">
      <c r="B19" s="7" t="s">
        <v>50</v>
      </c>
      <c r="C19" s="8">
        <v>-41595661</v>
      </c>
      <c r="D19" s="8">
        <v>-28979</v>
      </c>
      <c r="E19" s="59">
        <v>-98769</v>
      </c>
      <c r="F19" s="59">
        <v>-49846826</v>
      </c>
      <c r="G19" s="60">
        <v>-12739</v>
      </c>
      <c r="H19" s="77">
        <v>-12739</v>
      </c>
      <c r="I19" s="77">
        <v>59581250</v>
      </c>
    </row>
    <row r="20" spans="2:9" ht="15.75" x14ac:dyDescent="0.25">
      <c r="B20" s="13"/>
      <c r="C20" s="14">
        <f>SUM(C18:C19)</f>
        <v>-41595661</v>
      </c>
      <c r="D20" s="14">
        <f t="shared" ref="D20:I20" si="2">SUM(D18:D19)</f>
        <v>-28979</v>
      </c>
      <c r="E20" s="14">
        <f t="shared" si="2"/>
        <v>-98769</v>
      </c>
      <c r="F20" s="14">
        <f t="shared" si="2"/>
        <v>-49846826</v>
      </c>
      <c r="G20" s="14">
        <f t="shared" si="2"/>
        <v>-12739</v>
      </c>
      <c r="H20" s="14">
        <f t="shared" si="2"/>
        <v>-12739</v>
      </c>
      <c r="I20" s="14">
        <f t="shared" si="2"/>
        <v>59581250</v>
      </c>
    </row>
    <row r="21" spans="2:9" ht="15.75" x14ac:dyDescent="0.25">
      <c r="B21" s="13"/>
      <c r="C21" s="14"/>
      <c r="D21" s="14"/>
      <c r="E21" s="14"/>
      <c r="F21" s="14"/>
      <c r="G21" s="14"/>
      <c r="I21" s="77"/>
    </row>
    <row r="22" spans="2:9" ht="15.75" x14ac:dyDescent="0.25">
      <c r="B22" s="34" t="s">
        <v>71</v>
      </c>
      <c r="C22" s="14">
        <f>C20+C16+C10</f>
        <v>-19168590</v>
      </c>
      <c r="D22" s="14">
        <f t="shared" ref="D22:I22" si="3">D20+D16+D10</f>
        <v>12406443</v>
      </c>
      <c r="E22" s="14">
        <f t="shared" si="3"/>
        <v>20931210</v>
      </c>
      <c r="F22" s="14">
        <f t="shared" si="3"/>
        <v>-31577536</v>
      </c>
      <c r="G22" s="14">
        <f t="shared" si="3"/>
        <v>-4163893</v>
      </c>
      <c r="H22" s="14">
        <f>H20+H16+H10</f>
        <v>9089051</v>
      </c>
      <c r="I22" s="14">
        <f t="shared" si="3"/>
        <v>56685732</v>
      </c>
    </row>
    <row r="23" spans="2:9" ht="15.75" x14ac:dyDescent="0.25">
      <c r="B23" s="58" t="s">
        <v>72</v>
      </c>
      <c r="C23" s="8"/>
      <c r="D23" s="8">
        <v>692177515</v>
      </c>
      <c r="E23" s="59">
        <v>692771515</v>
      </c>
      <c r="F23" s="59">
        <v>692771515</v>
      </c>
      <c r="G23" s="60">
        <v>697019449</v>
      </c>
      <c r="H23" s="1">
        <v>697019449</v>
      </c>
      <c r="I23" s="77">
        <v>697019449</v>
      </c>
    </row>
    <row r="24" spans="2:9" ht="15.75" x14ac:dyDescent="0.25">
      <c r="B24" s="45" t="s">
        <v>73</v>
      </c>
      <c r="C24" s="14">
        <f>C22+C23</f>
        <v>-19168590</v>
      </c>
      <c r="D24" s="14">
        <f t="shared" ref="D24:I24" si="4">D22+D23</f>
        <v>704583958</v>
      </c>
      <c r="E24" s="14">
        <f t="shared" si="4"/>
        <v>713702725</v>
      </c>
      <c r="F24" s="14">
        <f t="shared" si="4"/>
        <v>661193979</v>
      </c>
      <c r="G24" s="14">
        <f t="shared" si="4"/>
        <v>692855556</v>
      </c>
      <c r="H24" s="14">
        <f t="shared" si="4"/>
        <v>706108500</v>
      </c>
      <c r="I24" s="14">
        <f t="shared" si="4"/>
        <v>753705181</v>
      </c>
    </row>
    <row r="25" spans="2:9" ht="15.75" x14ac:dyDescent="0.25">
      <c r="B25" s="57"/>
      <c r="C25" s="14"/>
      <c r="D25" s="14"/>
      <c r="E25" s="14"/>
      <c r="F25" s="14"/>
      <c r="G25" s="14"/>
    </row>
    <row r="26" spans="2:9" ht="16.5" thickBot="1" x14ac:dyDescent="0.3">
      <c r="B26" s="45" t="s">
        <v>74</v>
      </c>
      <c r="C26" s="20">
        <f>C10/('1'!B8/10)</f>
        <v>1.7039531713395639</v>
      </c>
      <c r="D26" s="20">
        <f>D10/('1'!C8/10)</f>
        <v>0.2523970093457944</v>
      </c>
      <c r="E26" s="20">
        <f>E10/('1'!D8/10)</f>
        <v>0.75694751401869154</v>
      </c>
      <c r="F26" s="20">
        <f>F10/('1'!E8/10)</f>
        <v>0.34064817445482864</v>
      </c>
      <c r="G26" s="20">
        <f>G10/('1'!F8/10)</f>
        <v>-0.26350270404984422</v>
      </c>
      <c r="H26" s="20">
        <f>H10/('1'!G8/10)</f>
        <v>-8.5625844236760118E-2</v>
      </c>
      <c r="I26" s="20">
        <f>I10/('1'!H8/10)</f>
        <v>0.93904802492211836</v>
      </c>
    </row>
    <row r="27" spans="2:9" ht="15.75" x14ac:dyDescent="0.25">
      <c r="B27" s="45" t="s">
        <v>75</v>
      </c>
      <c r="C27" s="22"/>
      <c r="D27" s="22"/>
      <c r="E27" s="24"/>
      <c r="F27" s="24"/>
      <c r="G27" s="26"/>
    </row>
    <row r="28" spans="2:9" ht="15.75" x14ac:dyDescent="0.25">
      <c r="B28" s="27"/>
      <c r="C28" s="28"/>
      <c r="D28" s="28"/>
      <c r="E28" s="29"/>
      <c r="F28" s="29"/>
      <c r="G28" s="30"/>
    </row>
    <row r="29" spans="2:9" ht="15.75" x14ac:dyDescent="0.25">
      <c r="B29" s="21"/>
      <c r="C29" s="22"/>
      <c r="D29" s="22"/>
      <c r="E29" s="24"/>
      <c r="F29" s="24"/>
      <c r="G29" s="26"/>
    </row>
    <row r="30" spans="2:9" ht="15.75" x14ac:dyDescent="0.25">
      <c r="B30" s="27"/>
      <c r="C30" s="28"/>
      <c r="D30" s="28"/>
      <c r="E30" s="29"/>
      <c r="F30" s="29"/>
      <c r="G30" s="30"/>
    </row>
    <row r="31" spans="2:9" ht="15.75" x14ac:dyDescent="0.25">
      <c r="B31" s="27"/>
      <c r="C31" s="28"/>
      <c r="D31" s="28"/>
      <c r="E31" s="29"/>
      <c r="F31" s="29"/>
      <c r="G31" s="30"/>
    </row>
    <row r="32" spans="2:9" ht="15.75" x14ac:dyDescent="0.25">
      <c r="B32" s="21"/>
      <c r="C32" s="22"/>
      <c r="D32" s="22"/>
      <c r="E32" s="24"/>
      <c r="F32" s="24"/>
      <c r="G32" s="26"/>
    </row>
    <row r="33" spans="2:7" ht="15.75" x14ac:dyDescent="0.25">
      <c r="B33" s="27"/>
      <c r="C33" s="28"/>
      <c r="D33" s="28"/>
      <c r="E33" s="29"/>
      <c r="F33" s="29"/>
      <c r="G33" s="30"/>
    </row>
    <row r="34" spans="2:7" ht="16.5" thickBot="1" x14ac:dyDescent="0.3">
      <c r="B34" s="31"/>
      <c r="C34" s="32"/>
      <c r="D34" s="32"/>
      <c r="E34" s="33"/>
      <c r="F34" s="33"/>
      <c r="G34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2020-04-12T06:04:03Z</dcterms:modified>
</cp:coreProperties>
</file>