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29" i="3" l="1"/>
  <c r="H8" i="2"/>
  <c r="H11" i="2"/>
  <c r="B29" i="3"/>
  <c r="C29" i="3"/>
  <c r="D29" i="3"/>
  <c r="E29" i="3"/>
  <c r="F29" i="3"/>
  <c r="G29" i="3"/>
  <c r="G23" i="2"/>
  <c r="G8" i="2"/>
  <c r="G11" i="2" s="1"/>
  <c r="G20" i="2" s="1"/>
  <c r="G23" i="3" l="1"/>
  <c r="H23" i="3"/>
  <c r="G12" i="3"/>
  <c r="G34" i="3" s="1"/>
  <c r="H12" i="3"/>
  <c r="H34" i="3" s="1"/>
  <c r="H20" i="2"/>
  <c r="H23" i="2" s="1"/>
  <c r="H42" i="1"/>
  <c r="H54" i="1" s="1"/>
  <c r="H34" i="1"/>
  <c r="H21" i="1"/>
  <c r="I21" i="1"/>
  <c r="H6" i="1"/>
  <c r="G42" i="1"/>
  <c r="G54" i="1" s="1"/>
  <c r="G34" i="1"/>
  <c r="G21" i="1"/>
  <c r="G6" i="1"/>
  <c r="H31" i="3" l="1"/>
  <c r="H31" i="1"/>
  <c r="H52" i="1"/>
  <c r="G31" i="3"/>
  <c r="G31" i="1"/>
  <c r="G52" i="1"/>
  <c r="B6" i="1"/>
  <c r="F23" i="3"/>
  <c r="B8" i="2"/>
  <c r="B11" i="2" s="1"/>
  <c r="B20" i="2" l="1"/>
  <c r="B23" i="2" s="1"/>
  <c r="B12" i="3"/>
  <c r="B34" i="3" s="1"/>
  <c r="C12" i="3"/>
  <c r="C34" i="3" s="1"/>
  <c r="D12" i="3"/>
  <c r="D34" i="3" s="1"/>
  <c r="E12" i="3"/>
  <c r="E34" i="3" s="1"/>
  <c r="F12" i="3"/>
  <c r="F34" i="3" s="1"/>
  <c r="B23" i="3"/>
  <c r="C23" i="3"/>
  <c r="D23" i="3"/>
  <c r="E23" i="3"/>
  <c r="F34" i="1"/>
  <c r="F42" i="1"/>
  <c r="F54" i="1" s="1"/>
  <c r="B21" i="1"/>
  <c r="C21" i="1"/>
  <c r="D21" i="1"/>
  <c r="E21" i="1"/>
  <c r="F21" i="1"/>
  <c r="C6" i="1"/>
  <c r="D6" i="1"/>
  <c r="E6" i="1"/>
  <c r="F6" i="1"/>
  <c r="B34" i="1"/>
  <c r="C34" i="1"/>
  <c r="D34" i="1"/>
  <c r="E34" i="1"/>
  <c r="B42" i="1"/>
  <c r="B54" i="1" s="1"/>
  <c r="C42" i="1"/>
  <c r="C54" i="1" s="1"/>
  <c r="D42" i="1"/>
  <c r="D54" i="1" s="1"/>
  <c r="E42" i="1"/>
  <c r="E54" i="1" s="1"/>
  <c r="C8" i="2"/>
  <c r="C11" i="2" s="1"/>
  <c r="D8" i="2"/>
  <c r="D11" i="2" s="1"/>
  <c r="D20" i="2" s="1"/>
  <c r="D23" i="2" s="1"/>
  <c r="E8" i="2"/>
  <c r="F8" i="2"/>
  <c r="F27" i="3"/>
  <c r="E27" i="3"/>
  <c r="D27" i="3"/>
  <c r="C27" i="3"/>
  <c r="B27" i="3"/>
  <c r="C20" i="2" l="1"/>
  <c r="C23" i="2" s="1"/>
  <c r="E11" i="2"/>
  <c r="E20" i="2" s="1"/>
  <c r="E23" i="2" s="1"/>
  <c r="F11" i="2"/>
  <c r="F20" i="2" s="1"/>
  <c r="D31" i="1"/>
  <c r="F31" i="3"/>
  <c r="F31" i="1"/>
  <c r="E31" i="1"/>
  <c r="B31" i="1"/>
  <c r="C31" i="1"/>
  <c r="D52" i="1"/>
  <c r="C52" i="1"/>
  <c r="F52" i="1"/>
  <c r="E52" i="1"/>
  <c r="B52" i="1"/>
  <c r="E31" i="3"/>
  <c r="B31" i="3"/>
  <c r="D31" i="3"/>
  <c r="C31" i="3"/>
  <c r="F23" i="2" l="1"/>
</calcChain>
</file>

<file path=xl/sharedStrings.xml><?xml version="1.0" encoding="utf-8"?>
<sst xmlns="http://schemas.openxmlformats.org/spreadsheetml/2006/main" count="108" uniqueCount="85">
  <si>
    <t xml:space="preserve">Acquisition of Fixed Assets </t>
  </si>
  <si>
    <t>DELTA LIFE INSURANCE COMPANY LIMITED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</si>
  <si>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</si>
  <si>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</si>
  <si>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</si>
  <si>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</si>
  <si>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</si>
  <si>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</si>
  <si>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</si>
  <si>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</si>
  <si>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</si>
  <si>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</si>
  <si>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</si>
  <si>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</si>
  <si>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</si>
  <si>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</si>
  <si>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</si>
  <si>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</si>
  <si>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</si>
  <si>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</si>
  <si>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</si>
  <si>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</si>
  <si>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</si>
  <si>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</si>
  <si>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</si>
  <si>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</si>
  <si>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</si>
  <si>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</si>
  <si>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</si>
  <si>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</si>
  <si>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</si>
  <si>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</si>
  <si>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</si>
  <si>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</si>
  <si>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</si>
  <si>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</si>
  <si>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</si>
  <si>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</si>
  <si>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</si>
  <si>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</si>
  <si>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</si>
  <si>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</si>
  <si>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</si>
  <si>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</si>
  <si>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</si>
  <si>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</si>
  <si>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</si>
  <si>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</si>
  <si>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</si>
  <si>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</si>
  <si>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</si>
  <si>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</si>
  <si>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Balance Sheet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</si>
  <si>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</si>
  <si>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</si>
  <si>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</si>
  <si>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</si>
  <si>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</si>
  <si>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</si>
  <si>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</si>
  <si>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</si>
  <si>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</si>
  <si>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</si>
  <si>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</si>
  <si>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</si>
  <si>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</si>
  <si>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</si>
  <si>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</si>
  <si>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</si>
  <si>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</si>
  <si>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</si>
  <si>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</si>
  <si>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</si>
  <si>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</si>
  <si>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</si>
  <si>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</si>
  <si>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</si>
  <si>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quarter end</t>
  </si>
  <si>
    <t>Quarter 3</t>
  </si>
  <si>
    <t>Quarter 1</t>
  </si>
  <si>
    <t>Quarter 2</t>
  </si>
  <si>
    <t>Loan realized against policies</t>
  </si>
  <si>
    <t>Addtion investment property</t>
  </si>
  <si>
    <t>Dividend</t>
  </si>
  <si>
    <t>Administrative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</si>
</sst>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5" fontId="2" fillId="0" borderId="0" xfId="0" applyNumberFormat="1" applyFont="1"/>
    <xf numFmtId="3" fontId="0" fillId="0" borderId="0" xfId="0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xSplit="1" ySplit="4" topLeftCell="G26" activePane="bottomRight" state="frozen"/>
      <selection pane="topRight" activeCell="B1" sqref="B1"/>
      <selection pane="bottomLeft" activeCell="A6" sqref="A6"/>
      <selection pane="bottomRight" activeCell="H20" sqref="H20"/>
    </sheetView>
  </sheetViews>
  <sheetFormatPr defaultRowHeight="15" x14ac:dyDescent="0.25"/>
  <cols>
    <col min="1" max="1" width="36.75" customWidth="1"/>
    <col min="2" max="3" width="18" bestFit="1" customWidth="1"/>
    <col min="4" max="5" width="13.875" bestFit="1" customWidth="1"/>
    <col min="6" max="6" width="14.875" bestFit="1" customWidth="1"/>
    <col min="7" max="7" width="13.875" bestFit="1" customWidth="1"/>
    <col min="8" max="8" width="16.75" customWidth="1"/>
  </cols>
  <sheetData>
    <row r="1" spans="1:8" ht="15.75" x14ac:dyDescent="0.25">
      <c r="A1" s="1" t="s">
        <v>1</v>
      </c>
    </row>
    <row r="2" spans="1:8" ht="15.75" x14ac:dyDescent="0.25">
      <c r="A2" s="1" t="s">
        <v>52</v>
      </c>
    </row>
    <row r="3" spans="1:8" ht="15.75" x14ac:dyDescent="0.25">
      <c r="A3" s="1" t="s">
        <v>77</v>
      </c>
      <c r="B3" s="33" t="s">
        <v>78</v>
      </c>
      <c r="C3" s="33" t="s">
        <v>79</v>
      </c>
      <c r="D3" s="33" t="s">
        <v>80</v>
      </c>
      <c r="E3" s="33" t="s">
        <v>78</v>
      </c>
      <c r="F3" s="33" t="s">
        <v>79</v>
      </c>
      <c r="G3" s="33" t="s">
        <v>80</v>
      </c>
      <c r="H3" s="33" t="s">
        <v>78</v>
      </c>
    </row>
    <row r="4" spans="1:8" ht="15.75" x14ac:dyDescent="0.25">
      <c r="B4" s="32">
        <v>43008</v>
      </c>
      <c r="C4" s="32">
        <v>43190</v>
      </c>
      <c r="D4" s="32">
        <v>43281</v>
      </c>
      <c r="E4" s="32">
        <v>43373</v>
      </c>
      <c r="F4" s="32">
        <v>43555</v>
      </c>
      <c r="G4" s="35">
        <v>43646</v>
      </c>
      <c r="H4" s="35">
        <v>43738</v>
      </c>
    </row>
    <row r="5" spans="1:8" x14ac:dyDescent="0.25">
      <c r="A5" s="25" t="s">
        <v>53</v>
      </c>
      <c r="B5" s="33"/>
      <c r="C5" s="33"/>
      <c r="D5" s="33"/>
      <c r="E5" s="33"/>
      <c r="F5" s="33"/>
    </row>
    <row r="6" spans="1:8" x14ac:dyDescent="0.25">
      <c r="A6" s="26" t="s">
        <v>54</v>
      </c>
      <c r="B6" s="4">
        <f>SUM(B7:B14)</f>
        <v>26865299713</v>
      </c>
      <c r="C6" s="4">
        <f t="shared" ref="C6:E6" si="0">SUM(C7:C14)</f>
        <v>27031061184</v>
      </c>
      <c r="D6" s="4">
        <f t="shared" si="0"/>
        <v>26146719909</v>
      </c>
      <c r="E6" s="4">
        <f t="shared" si="0"/>
        <v>27031061184</v>
      </c>
      <c r="F6" s="4">
        <f>SUM(F7:F14)</f>
        <v>27146870047</v>
      </c>
      <c r="G6" s="4">
        <f>SUM(G7:G14)</f>
        <v>27348515627</v>
      </c>
      <c r="H6" s="4">
        <f>SUM(H7:H14)</f>
        <v>26687593371</v>
      </c>
    </row>
    <row r="7" spans="1:8" x14ac:dyDescent="0.25">
      <c r="A7" t="s">
        <v>21</v>
      </c>
      <c r="B7" s="5">
        <v>15000000</v>
      </c>
      <c r="C7" s="5">
        <v>15000000</v>
      </c>
      <c r="D7" s="5">
        <v>15000000</v>
      </c>
      <c r="E7" s="5">
        <v>15000000</v>
      </c>
      <c r="F7" s="5">
        <v>15000000</v>
      </c>
      <c r="G7" s="5">
        <v>15000000</v>
      </c>
      <c r="H7" s="5">
        <v>15000000</v>
      </c>
    </row>
    <row r="8" spans="1:8" x14ac:dyDescent="0.25">
      <c r="A8" t="s">
        <v>22</v>
      </c>
      <c r="B8" s="6">
        <v>12211264618</v>
      </c>
      <c r="C8" s="6">
        <v>11355033075</v>
      </c>
      <c r="D8" s="5">
        <v>11355033075</v>
      </c>
      <c r="E8" s="5">
        <v>11355033075</v>
      </c>
      <c r="F8" s="5">
        <v>11344778399</v>
      </c>
      <c r="G8" s="5">
        <v>11517965893</v>
      </c>
      <c r="H8" s="5">
        <v>11514194191</v>
      </c>
    </row>
    <row r="9" spans="1:8" x14ac:dyDescent="0.25">
      <c r="A9" t="s">
        <v>23</v>
      </c>
      <c r="B9" s="8">
        <v>12434013494</v>
      </c>
      <c r="C9" s="8">
        <v>12530309091</v>
      </c>
      <c r="D9" s="8">
        <v>12123984678</v>
      </c>
      <c r="E9" s="7">
        <v>12530309091</v>
      </c>
      <c r="F9" s="7">
        <v>12701941211</v>
      </c>
      <c r="G9" s="36">
        <v>12318033668</v>
      </c>
      <c r="H9" s="36">
        <v>11707786206</v>
      </c>
    </row>
    <row r="10" spans="1:8" x14ac:dyDescent="0.25">
      <c r="A10" t="s">
        <v>24</v>
      </c>
      <c r="B10" s="6">
        <v>1209045906</v>
      </c>
      <c r="C10" s="6">
        <v>1548701708</v>
      </c>
      <c r="D10" s="6">
        <v>1068770263</v>
      </c>
      <c r="E10" s="7">
        <v>1548701708</v>
      </c>
      <c r="F10" s="7">
        <v>1510769440</v>
      </c>
      <c r="G10" s="36">
        <v>1455703683</v>
      </c>
      <c r="H10" s="36">
        <v>1415629438</v>
      </c>
    </row>
    <row r="11" spans="1:8" x14ac:dyDescent="0.25">
      <c r="A11" t="s">
        <v>25</v>
      </c>
      <c r="B11" s="6"/>
      <c r="C11" s="6"/>
      <c r="D11" s="6"/>
      <c r="E11" s="6"/>
      <c r="F11" s="5"/>
    </row>
    <row r="12" spans="1:8" x14ac:dyDescent="0.25">
      <c r="A12" t="s">
        <v>26</v>
      </c>
      <c r="B12" s="6"/>
      <c r="C12" s="6"/>
      <c r="D12" s="6"/>
      <c r="E12" s="6"/>
      <c r="F12" s="5"/>
    </row>
    <row r="13" spans="1:8" x14ac:dyDescent="0.25">
      <c r="A13" t="s">
        <v>27</v>
      </c>
      <c r="B13" s="6">
        <v>995975695</v>
      </c>
      <c r="C13" s="6">
        <v>1582017310</v>
      </c>
      <c r="D13" s="6">
        <v>1583931893</v>
      </c>
      <c r="E13" s="6">
        <v>1582017310</v>
      </c>
      <c r="F13" s="5">
        <v>1574380997</v>
      </c>
      <c r="G13" s="36">
        <v>2041812383</v>
      </c>
      <c r="H13" s="36">
        <v>2034983536</v>
      </c>
    </row>
    <row r="14" spans="1:8" x14ac:dyDescent="0.25">
      <c r="A14" t="s">
        <v>28</v>
      </c>
      <c r="B14" s="6"/>
      <c r="C14" s="6"/>
      <c r="D14" s="6"/>
      <c r="E14" s="6"/>
      <c r="F14" s="5"/>
    </row>
    <row r="15" spans="1:8" x14ac:dyDescent="0.25">
      <c r="C15" s="6"/>
      <c r="D15" s="6"/>
      <c r="E15" s="6"/>
      <c r="F15" s="6"/>
    </row>
    <row r="16" spans="1:8" x14ac:dyDescent="0.25">
      <c r="A16" s="26" t="s">
        <v>29</v>
      </c>
      <c r="B16" s="19">
        <v>716556954</v>
      </c>
      <c r="C16" s="4">
        <v>749830607</v>
      </c>
      <c r="D16" s="4">
        <v>749119437</v>
      </c>
      <c r="E16" s="4">
        <v>749830607</v>
      </c>
      <c r="F16" s="4">
        <v>752724435</v>
      </c>
      <c r="G16" s="4">
        <v>760058109</v>
      </c>
      <c r="H16" s="4">
        <v>753369821</v>
      </c>
    </row>
    <row r="17" spans="1:9" x14ac:dyDescent="0.25">
      <c r="C17" s="6"/>
      <c r="D17" s="6"/>
      <c r="E17" s="6"/>
      <c r="F17" s="6"/>
    </row>
    <row r="18" spans="1:9" x14ac:dyDescent="0.25">
      <c r="A18" s="26" t="s">
        <v>55</v>
      </c>
      <c r="B18" s="19">
        <v>1235082093</v>
      </c>
      <c r="C18" s="4">
        <v>689824665</v>
      </c>
      <c r="D18" s="4">
        <v>692110509</v>
      </c>
      <c r="E18" s="4">
        <v>689824665</v>
      </c>
      <c r="F18" s="4">
        <v>691330196</v>
      </c>
      <c r="G18" s="4">
        <v>214550598</v>
      </c>
      <c r="H18" s="4">
        <v>203248474</v>
      </c>
    </row>
    <row r="19" spans="1:9" x14ac:dyDescent="0.25">
      <c r="A19" s="26" t="s">
        <v>38</v>
      </c>
      <c r="B19" s="19">
        <v>16299905</v>
      </c>
      <c r="C19" s="4">
        <v>16667523</v>
      </c>
      <c r="D19" s="4">
        <v>15171759</v>
      </c>
      <c r="E19" s="4">
        <v>16667523</v>
      </c>
      <c r="F19" s="4">
        <v>10568556</v>
      </c>
      <c r="G19" s="4">
        <v>9822029</v>
      </c>
      <c r="H19" s="4">
        <v>10535538</v>
      </c>
    </row>
    <row r="20" spans="1:9" x14ac:dyDescent="0.25">
      <c r="C20" s="6"/>
      <c r="D20" s="6"/>
      <c r="E20" s="6"/>
      <c r="F20" s="6"/>
    </row>
    <row r="21" spans="1:9" x14ac:dyDescent="0.25">
      <c r="A21" s="26" t="s">
        <v>56</v>
      </c>
      <c r="B21" s="4">
        <f t="shared" ref="B21:I21" si="1">SUM(B22:B29)</f>
        <v>13070495865</v>
      </c>
      <c r="C21" s="4">
        <f t="shared" si="1"/>
        <v>14386724050</v>
      </c>
      <c r="D21" s="4">
        <f t="shared" si="1"/>
        <v>14786351148</v>
      </c>
      <c r="E21" s="4">
        <f t="shared" si="1"/>
        <v>14386724050</v>
      </c>
      <c r="F21" s="4">
        <f t="shared" si="1"/>
        <v>15621368199</v>
      </c>
      <c r="G21" s="4">
        <f t="shared" si="1"/>
        <v>15989238359</v>
      </c>
      <c r="H21" s="4">
        <f t="shared" si="1"/>
        <v>15676265079</v>
      </c>
      <c r="I21" s="4">
        <f t="shared" si="1"/>
        <v>0</v>
      </c>
    </row>
    <row r="22" spans="1:9" x14ac:dyDescent="0.25">
      <c r="A22" t="s">
        <v>30</v>
      </c>
      <c r="B22" s="15">
        <v>320200000</v>
      </c>
      <c r="C22" s="6">
        <v>320200000</v>
      </c>
      <c r="D22" s="6">
        <v>320200000</v>
      </c>
      <c r="E22" s="6">
        <v>320200000</v>
      </c>
      <c r="F22" s="6">
        <v>240150000</v>
      </c>
      <c r="G22" s="6">
        <v>240150000</v>
      </c>
      <c r="H22" s="6">
        <v>240150000</v>
      </c>
    </row>
    <row r="23" spans="1:9" x14ac:dyDescent="0.25">
      <c r="A23" t="s">
        <v>31</v>
      </c>
      <c r="B23" s="15">
        <v>578685</v>
      </c>
      <c r="C23" s="6">
        <v>321492</v>
      </c>
      <c r="D23" s="6">
        <v>385790</v>
      </c>
      <c r="E23" s="6">
        <v>321492</v>
      </c>
      <c r="F23" s="6">
        <v>192895</v>
      </c>
      <c r="G23" s="6">
        <v>128596</v>
      </c>
      <c r="H23" s="6">
        <v>64298</v>
      </c>
    </row>
    <row r="24" spans="1:9" x14ac:dyDescent="0.25">
      <c r="A24" t="s">
        <v>32</v>
      </c>
      <c r="B24" s="15">
        <v>32215</v>
      </c>
      <c r="C24" s="6">
        <v>43223</v>
      </c>
      <c r="D24" s="6">
        <v>43839</v>
      </c>
      <c r="E24" s="6">
        <v>43223</v>
      </c>
      <c r="F24" s="6">
        <v>32769</v>
      </c>
      <c r="G24" s="6">
        <v>18489</v>
      </c>
      <c r="H24" s="6">
        <v>21676</v>
      </c>
    </row>
    <row r="25" spans="1:9" x14ac:dyDescent="0.25">
      <c r="A25" t="s">
        <v>33</v>
      </c>
      <c r="B25" s="15">
        <v>15454837</v>
      </c>
      <c r="C25" s="6"/>
      <c r="D25" s="6"/>
      <c r="E25" s="6"/>
      <c r="F25" s="6"/>
    </row>
    <row r="26" spans="1:9" x14ac:dyDescent="0.25">
      <c r="A26" t="s">
        <v>34</v>
      </c>
      <c r="B26" s="15">
        <v>906322978</v>
      </c>
      <c r="C26" s="6">
        <v>1296309621</v>
      </c>
      <c r="D26" s="6">
        <v>1104385945</v>
      </c>
      <c r="E26" s="6">
        <v>1296309621</v>
      </c>
      <c r="F26" s="6">
        <v>1674204196</v>
      </c>
      <c r="G26" s="6">
        <v>1349084312</v>
      </c>
      <c r="H26" s="6">
        <v>1537187302</v>
      </c>
    </row>
    <row r="27" spans="1:9" x14ac:dyDescent="0.25">
      <c r="A27" t="s">
        <v>35</v>
      </c>
      <c r="B27" s="15">
        <v>1853486283</v>
      </c>
      <c r="C27" s="6">
        <v>1940888683</v>
      </c>
      <c r="D27" s="6">
        <v>1909238896</v>
      </c>
      <c r="E27" s="6">
        <v>1940888683</v>
      </c>
      <c r="F27" s="6">
        <v>2015342155</v>
      </c>
      <c r="G27" s="6">
        <v>2117238251</v>
      </c>
      <c r="H27" s="6">
        <v>2138726534</v>
      </c>
    </row>
    <row r="28" spans="1:9" x14ac:dyDescent="0.25">
      <c r="A28" t="s">
        <v>36</v>
      </c>
      <c r="B28" s="15">
        <v>127404413</v>
      </c>
      <c r="C28" s="6">
        <v>125509598</v>
      </c>
      <c r="D28" s="6">
        <v>126786181</v>
      </c>
      <c r="E28" s="6">
        <v>125509598</v>
      </c>
      <c r="F28" s="6">
        <v>176413925</v>
      </c>
      <c r="G28" s="6">
        <v>148598726</v>
      </c>
      <c r="H28" s="6">
        <v>136047632</v>
      </c>
    </row>
    <row r="29" spans="1:9" x14ac:dyDescent="0.25">
      <c r="A29" t="s">
        <v>37</v>
      </c>
      <c r="B29" s="15">
        <v>9847016454</v>
      </c>
      <c r="C29" s="6">
        <v>10703451433</v>
      </c>
      <c r="D29" s="6">
        <v>11325310497</v>
      </c>
      <c r="E29" s="6">
        <v>10703451433</v>
      </c>
      <c r="F29" s="6">
        <v>11515032259</v>
      </c>
      <c r="G29" s="6">
        <v>12134019985</v>
      </c>
      <c r="H29" s="6">
        <v>11624067637</v>
      </c>
    </row>
    <row r="30" spans="1:9" x14ac:dyDescent="0.25">
      <c r="C30" s="6"/>
      <c r="D30" s="6"/>
      <c r="E30" s="6"/>
      <c r="F30" s="6"/>
    </row>
    <row r="31" spans="1:9" x14ac:dyDescent="0.25">
      <c r="A31" s="3"/>
      <c r="B31" s="4">
        <f t="shared" ref="B31:E31" si="2">B21+B6+B16+B18+B19</f>
        <v>41903734530</v>
      </c>
      <c r="C31" s="4">
        <f t="shared" si="2"/>
        <v>42874108029</v>
      </c>
      <c r="D31" s="4">
        <f t="shared" si="2"/>
        <v>42389472762</v>
      </c>
      <c r="E31" s="4">
        <f t="shared" si="2"/>
        <v>42874108029</v>
      </c>
      <c r="F31" s="4">
        <f>F21+F6+F16+F18+F19</f>
        <v>44222861433</v>
      </c>
      <c r="G31" s="4">
        <f>G21+G6+G16+G18+G19</f>
        <v>44322184722</v>
      </c>
      <c r="H31" s="4">
        <f>H21+H6+H16+H18+H19</f>
        <v>43331012283</v>
      </c>
    </row>
    <row r="32" spans="1:9" x14ac:dyDescent="0.25">
      <c r="F32" s="6"/>
    </row>
    <row r="33" spans="1:8" ht="15.75" x14ac:dyDescent="0.25">
      <c r="A33" s="27" t="s">
        <v>57</v>
      </c>
    </row>
    <row r="34" spans="1:8" ht="15.75" x14ac:dyDescent="0.25">
      <c r="A34" s="28" t="s">
        <v>58</v>
      </c>
      <c r="B34" s="4">
        <f t="shared" ref="B34:E34" si="3">SUM(B35:B40)</f>
        <v>1811379705</v>
      </c>
      <c r="C34" s="4">
        <f t="shared" si="3"/>
        <v>1926220431</v>
      </c>
      <c r="D34" s="4">
        <f t="shared" si="3"/>
        <v>1896666687</v>
      </c>
      <c r="E34" s="4">
        <f t="shared" si="3"/>
        <v>1926220431</v>
      </c>
      <c r="F34" s="4">
        <f>SUM(F35:F40)</f>
        <v>1910626627</v>
      </c>
      <c r="G34" s="4">
        <f>SUM(G35:G40)</f>
        <v>1946386085</v>
      </c>
      <c r="H34" s="4">
        <f>SUM(H35:H40)</f>
        <v>2016873593</v>
      </c>
    </row>
    <row r="35" spans="1:8" x14ac:dyDescent="0.25">
      <c r="A35" s="9" t="s">
        <v>16</v>
      </c>
      <c r="B35" s="5">
        <v>84370939</v>
      </c>
      <c r="C35" s="5">
        <v>27182084</v>
      </c>
      <c r="D35" s="5">
        <v>18179871</v>
      </c>
      <c r="E35" s="5">
        <v>27182084</v>
      </c>
      <c r="F35" s="5">
        <v>9974498</v>
      </c>
      <c r="G35" s="5">
        <v>11261797</v>
      </c>
      <c r="H35" s="5">
        <v>16147720</v>
      </c>
    </row>
    <row r="36" spans="1:8" ht="30" x14ac:dyDescent="0.25">
      <c r="A36" s="24" t="s">
        <v>17</v>
      </c>
      <c r="B36" s="5">
        <v>69764110</v>
      </c>
      <c r="C36" s="5">
        <v>88467531</v>
      </c>
      <c r="D36" s="5">
        <v>66705905</v>
      </c>
      <c r="E36" s="5">
        <v>88467531</v>
      </c>
      <c r="F36" s="5">
        <v>80144457</v>
      </c>
      <c r="G36" s="5">
        <v>99464526</v>
      </c>
      <c r="H36" s="5">
        <v>78104637</v>
      </c>
    </row>
    <row r="37" spans="1:8" x14ac:dyDescent="0.25">
      <c r="A37" s="24" t="s">
        <v>18</v>
      </c>
      <c r="B37" s="5">
        <v>1535728614</v>
      </c>
      <c r="C37" s="5">
        <v>1632229342</v>
      </c>
      <c r="D37" s="5">
        <v>1701992601</v>
      </c>
      <c r="E37" s="5">
        <v>1632229342</v>
      </c>
      <c r="F37" s="5">
        <v>1775966814</v>
      </c>
      <c r="G37" s="5">
        <v>1734279533</v>
      </c>
      <c r="H37" s="5">
        <v>1750478953</v>
      </c>
    </row>
    <row r="38" spans="1:8" x14ac:dyDescent="0.25">
      <c r="A38" s="24" t="s">
        <v>19</v>
      </c>
      <c r="B38" s="5"/>
      <c r="C38" s="5"/>
      <c r="D38" s="5"/>
      <c r="E38" s="5"/>
      <c r="F38" s="5"/>
    </row>
    <row r="39" spans="1:8" x14ac:dyDescent="0.25">
      <c r="A39" s="24" t="s">
        <v>9</v>
      </c>
      <c r="B39" s="5">
        <v>108823367</v>
      </c>
      <c r="C39" s="5">
        <v>141451102</v>
      </c>
      <c r="D39" s="5">
        <v>86637115</v>
      </c>
      <c r="E39" s="5">
        <v>141451102</v>
      </c>
      <c r="F39" s="5">
        <v>32473416</v>
      </c>
      <c r="G39" s="5">
        <v>88717894</v>
      </c>
      <c r="H39" s="5">
        <v>138052765</v>
      </c>
    </row>
    <row r="40" spans="1:8" x14ac:dyDescent="0.25">
      <c r="A40" s="24" t="s">
        <v>20</v>
      </c>
      <c r="B40" s="5">
        <v>12692675</v>
      </c>
      <c r="C40" s="5">
        <v>36890372</v>
      </c>
      <c r="D40" s="5">
        <v>23151195</v>
      </c>
      <c r="E40" s="5">
        <v>36890372</v>
      </c>
      <c r="F40" s="5">
        <v>12067442</v>
      </c>
      <c r="G40" s="5">
        <v>12662335</v>
      </c>
      <c r="H40" s="5">
        <v>34089518</v>
      </c>
    </row>
    <row r="41" spans="1:8" x14ac:dyDescent="0.25">
      <c r="A41" s="24"/>
      <c r="B41" s="5"/>
      <c r="C41" s="5"/>
      <c r="D41" s="5"/>
      <c r="E41" s="5"/>
      <c r="F41" s="5"/>
    </row>
    <row r="42" spans="1:8" x14ac:dyDescent="0.25">
      <c r="A42" s="26" t="s">
        <v>59</v>
      </c>
      <c r="B42" s="4">
        <f t="shared" ref="B42:E42" si="4">SUM(B43:B49)</f>
        <v>40092354825</v>
      </c>
      <c r="C42" s="4">
        <f t="shared" si="4"/>
        <v>40947887598</v>
      </c>
      <c r="D42" s="4">
        <f t="shared" si="4"/>
        <v>40492806075</v>
      </c>
      <c r="E42" s="4">
        <f t="shared" si="4"/>
        <v>40947887598</v>
      </c>
      <c r="F42" s="4">
        <f>SUM(F43:F49)</f>
        <v>42312234806</v>
      </c>
      <c r="G42" s="4">
        <f>SUM(G43:G49)</f>
        <v>42375798637</v>
      </c>
      <c r="H42" s="4">
        <f>SUM(H43:H49)</f>
        <v>41314138690</v>
      </c>
    </row>
    <row r="43" spans="1:8" x14ac:dyDescent="0.25">
      <c r="A43" t="s">
        <v>12</v>
      </c>
      <c r="B43" s="6">
        <v>1237500000</v>
      </c>
      <c r="C43" s="6">
        <v>1237500000</v>
      </c>
      <c r="D43" s="6">
        <v>1237500000</v>
      </c>
      <c r="E43" s="6">
        <v>1237500000</v>
      </c>
      <c r="F43" s="6">
        <v>1237500000</v>
      </c>
      <c r="G43" s="6">
        <v>1237500000</v>
      </c>
      <c r="H43" s="6">
        <v>1237500000</v>
      </c>
    </row>
    <row r="44" spans="1:8" x14ac:dyDescent="0.25">
      <c r="A44" t="s">
        <v>13</v>
      </c>
      <c r="B44" s="6">
        <v>1000000</v>
      </c>
      <c r="C44" s="6">
        <v>1000000</v>
      </c>
      <c r="D44" s="6">
        <v>1000000</v>
      </c>
      <c r="E44" s="6">
        <v>1000000</v>
      </c>
      <c r="F44" s="6">
        <v>1000000</v>
      </c>
      <c r="G44" s="6">
        <v>1000000</v>
      </c>
      <c r="H44" s="6">
        <v>1000000</v>
      </c>
    </row>
    <row r="45" spans="1:8" x14ac:dyDescent="0.25">
      <c r="A45" t="s">
        <v>14</v>
      </c>
      <c r="B45" s="6">
        <v>3365555731</v>
      </c>
      <c r="C45" s="6">
        <v>2734268920</v>
      </c>
      <c r="D45" s="6">
        <v>2642700775</v>
      </c>
      <c r="E45" s="6">
        <v>2734268920</v>
      </c>
      <c r="F45" s="6">
        <v>2707670658</v>
      </c>
      <c r="G45" s="6">
        <v>2307712273</v>
      </c>
      <c r="H45" s="6">
        <v>1532042662</v>
      </c>
    </row>
    <row r="46" spans="1:8" x14ac:dyDescent="0.25">
      <c r="A46" t="s">
        <v>15</v>
      </c>
      <c r="B46">
        <v>47535499</v>
      </c>
      <c r="C46">
        <v>103512525</v>
      </c>
      <c r="D46" s="6">
        <v>95964664</v>
      </c>
      <c r="E46" s="6">
        <v>103512525</v>
      </c>
      <c r="F46" s="6">
        <v>17495901</v>
      </c>
      <c r="G46" s="6">
        <v>41688069</v>
      </c>
      <c r="H46" s="6">
        <v>49616231</v>
      </c>
    </row>
    <row r="47" spans="1:8" x14ac:dyDescent="0.25">
      <c r="A47" t="s">
        <v>39</v>
      </c>
      <c r="B47" s="15">
        <v>35440763060</v>
      </c>
      <c r="C47" s="15">
        <v>36871606089</v>
      </c>
      <c r="D47" s="6">
        <v>36515640572</v>
      </c>
      <c r="E47" s="6">
        <v>36871606089</v>
      </c>
      <c r="F47" s="6">
        <v>38348568186</v>
      </c>
      <c r="G47" s="6">
        <v>38787898233</v>
      </c>
      <c r="H47" s="6">
        <v>38493979735</v>
      </c>
    </row>
    <row r="48" spans="1:8" x14ac:dyDescent="0.25">
      <c r="B48" s="15"/>
      <c r="C48" s="15"/>
      <c r="D48" s="6"/>
      <c r="E48" s="6"/>
      <c r="F48" s="6"/>
    </row>
    <row r="49" spans="1:8" x14ac:dyDescent="0.25">
      <c r="A49" s="26" t="s">
        <v>60</v>
      </c>
      <c r="B49" s="6">
        <v>535</v>
      </c>
      <c r="C49" s="6">
        <v>64</v>
      </c>
      <c r="D49" s="6">
        <v>64</v>
      </c>
      <c r="E49" s="6">
        <v>64</v>
      </c>
      <c r="F49" s="6">
        <v>61</v>
      </c>
      <c r="G49" s="6">
        <v>62</v>
      </c>
      <c r="H49" s="6">
        <v>62</v>
      </c>
    </row>
    <row r="50" spans="1:8" x14ac:dyDescent="0.25">
      <c r="A50" s="24"/>
      <c r="B50" s="5"/>
      <c r="C50" s="5"/>
      <c r="D50" s="5"/>
      <c r="E50" s="5"/>
      <c r="F50" s="5"/>
    </row>
    <row r="51" spans="1:8" x14ac:dyDescent="0.25">
      <c r="A51" s="3"/>
      <c r="B51" s="3"/>
      <c r="C51" s="3"/>
      <c r="D51" s="3"/>
      <c r="E51" s="3"/>
    </row>
    <row r="52" spans="1:8" x14ac:dyDescent="0.25">
      <c r="A52" s="3"/>
      <c r="B52" s="4">
        <f t="shared" ref="B52:H52" si="5">B34+B42</f>
        <v>41903734530</v>
      </c>
      <c r="C52" s="4">
        <f t="shared" si="5"/>
        <v>42874108029</v>
      </c>
      <c r="D52" s="4">
        <f t="shared" si="5"/>
        <v>42389472762</v>
      </c>
      <c r="E52" s="4">
        <f t="shared" si="5"/>
        <v>42874108029</v>
      </c>
      <c r="F52" s="4">
        <f t="shared" si="5"/>
        <v>44222861433</v>
      </c>
      <c r="G52" s="4">
        <f t="shared" si="5"/>
        <v>44322184722</v>
      </c>
      <c r="H52" s="4">
        <f t="shared" si="5"/>
        <v>43331012283</v>
      </c>
    </row>
    <row r="54" spans="1:8" x14ac:dyDescent="0.25">
      <c r="A54" s="29" t="s">
        <v>61</v>
      </c>
      <c r="B54" s="10">
        <f t="shared" ref="B54:H54" si="6">B42/(B43/10)</f>
        <v>323.97862484848486</v>
      </c>
      <c r="C54" s="10">
        <f t="shared" si="6"/>
        <v>330.89202099393941</v>
      </c>
      <c r="D54" s="10">
        <f t="shared" si="6"/>
        <v>327.21459454545453</v>
      </c>
      <c r="E54" s="10">
        <f t="shared" si="6"/>
        <v>330.89202099393941</v>
      </c>
      <c r="F54" s="10">
        <f t="shared" si="6"/>
        <v>341.91704893737375</v>
      </c>
      <c r="G54" s="10">
        <f t="shared" si="6"/>
        <v>342.43069605656564</v>
      </c>
      <c r="H54" s="10">
        <f t="shared" si="6"/>
        <v>333.85162577777777</v>
      </c>
    </row>
    <row r="55" spans="1:8" x14ac:dyDescent="0.25">
      <c r="A55" s="29" t="s">
        <v>62</v>
      </c>
    </row>
    <row r="56" spans="1:8" x14ac:dyDescent="0.25">
      <c r="B56" s="6"/>
      <c r="C56" s="6"/>
      <c r="D56" s="6"/>
      <c r="E56" s="6"/>
    </row>
    <row r="57" spans="1:8" x14ac:dyDescent="0.25">
      <c r="B57" s="6"/>
      <c r="C57" s="6"/>
      <c r="D57" s="6"/>
      <c r="F57" s="6"/>
    </row>
    <row r="58" spans="1:8" x14ac:dyDescent="0.25">
      <c r="E58" s="6"/>
      <c r="F5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xSplit="1" topLeftCell="G1" activePane="topRight" state="frozen"/>
      <selection activeCell="A4" sqref="A4"/>
      <selection pane="topRight" activeCell="H17" sqref="H17"/>
    </sheetView>
  </sheetViews>
  <sheetFormatPr defaultRowHeight="15" x14ac:dyDescent="0.25"/>
  <cols>
    <col min="1" max="1" width="42.375" customWidth="1"/>
    <col min="2" max="3" width="18.75" bestFit="1" customWidth="1"/>
    <col min="4" max="4" width="21.125" customWidth="1"/>
    <col min="5" max="6" width="15.75" bestFit="1" customWidth="1"/>
    <col min="7" max="8" width="16.875" bestFit="1" customWidth="1"/>
    <col min="9" max="9" width="16" bestFit="1" customWidth="1"/>
  </cols>
  <sheetData>
    <row r="1" spans="1:9" ht="15.75" x14ac:dyDescent="0.25">
      <c r="A1" s="1" t="s">
        <v>1</v>
      </c>
      <c r="B1" s="1"/>
      <c r="C1" s="1"/>
      <c r="D1" s="1"/>
      <c r="E1" s="1"/>
    </row>
    <row r="2" spans="1:9" ht="15.75" x14ac:dyDescent="0.25">
      <c r="A2" s="1" t="s">
        <v>63</v>
      </c>
      <c r="B2" s="1"/>
      <c r="C2" s="1"/>
      <c r="D2" s="1"/>
      <c r="E2" s="1"/>
    </row>
    <row r="3" spans="1:9" ht="15.75" customHeight="1" x14ac:dyDescent="0.25">
      <c r="A3" s="1" t="s">
        <v>77</v>
      </c>
      <c r="B3" s="33" t="s">
        <v>78</v>
      </c>
      <c r="C3" s="33" t="s">
        <v>79</v>
      </c>
      <c r="D3" s="33" t="s">
        <v>80</v>
      </c>
      <c r="E3" s="33" t="s">
        <v>78</v>
      </c>
      <c r="F3" s="33" t="s">
        <v>79</v>
      </c>
      <c r="G3" s="33" t="s">
        <v>80</v>
      </c>
      <c r="H3" s="33" t="s">
        <v>78</v>
      </c>
    </row>
    <row r="4" spans="1:9" ht="15.75" x14ac:dyDescent="0.25">
      <c r="A4" s="34"/>
      <c r="B4" s="32">
        <v>43008</v>
      </c>
      <c r="C4" s="32">
        <v>43190</v>
      </c>
      <c r="D4" s="32">
        <v>43281</v>
      </c>
      <c r="E4" s="32">
        <v>43373</v>
      </c>
      <c r="F4" s="32">
        <v>43555</v>
      </c>
      <c r="G4" s="35">
        <v>43646</v>
      </c>
      <c r="H4" s="35">
        <v>43738</v>
      </c>
    </row>
    <row r="5" spans="1:9" ht="15.75" customHeight="1" x14ac:dyDescent="0.25">
      <c r="A5" s="1"/>
      <c r="B5" s="33"/>
      <c r="C5" s="33"/>
      <c r="D5" s="33"/>
      <c r="E5" s="33"/>
      <c r="F5" s="33"/>
    </row>
    <row r="6" spans="1:9" ht="15.75" x14ac:dyDescent="0.25">
      <c r="A6" s="30" t="s">
        <v>64</v>
      </c>
      <c r="B6" s="20">
        <v>3659653861</v>
      </c>
      <c r="C6" s="20">
        <v>3908043925</v>
      </c>
      <c r="D6" s="20">
        <v>2500825478</v>
      </c>
      <c r="E6" s="20">
        <v>3908043925</v>
      </c>
      <c r="F6" s="20">
        <v>1292971832</v>
      </c>
      <c r="G6" s="20">
        <v>2817298135</v>
      </c>
      <c r="H6" s="20">
        <v>4253101485</v>
      </c>
    </row>
    <row r="7" spans="1:9" ht="15.75" x14ac:dyDescent="0.25">
      <c r="A7" s="22" t="s">
        <v>2</v>
      </c>
      <c r="B7" s="21">
        <v>68514192</v>
      </c>
      <c r="C7" s="21">
        <v>78108370</v>
      </c>
      <c r="D7" s="21">
        <v>42576680</v>
      </c>
      <c r="E7" s="21">
        <v>78108370</v>
      </c>
      <c r="F7" s="21">
        <v>25188460</v>
      </c>
      <c r="G7" s="21">
        <v>65925395</v>
      </c>
      <c r="H7" s="21">
        <v>96756126</v>
      </c>
    </row>
    <row r="8" spans="1:9" ht="15.75" x14ac:dyDescent="0.25">
      <c r="A8" s="30" t="s">
        <v>3</v>
      </c>
      <c r="B8" s="23">
        <f t="shared" ref="B8:E8" si="0">B6-B7</f>
        <v>3591139669</v>
      </c>
      <c r="C8" s="23">
        <f t="shared" si="0"/>
        <v>3829935555</v>
      </c>
      <c r="D8" s="23">
        <f t="shared" si="0"/>
        <v>2458248798</v>
      </c>
      <c r="E8" s="23">
        <f t="shared" si="0"/>
        <v>3829935555</v>
      </c>
      <c r="F8" s="23">
        <f>F6-F7</f>
        <v>1267783372</v>
      </c>
      <c r="G8" s="23">
        <f>G6-G7</f>
        <v>2751372740</v>
      </c>
      <c r="H8" s="23">
        <f>H6-H7</f>
        <v>4156345359</v>
      </c>
    </row>
    <row r="9" spans="1:9" ht="15.75" x14ac:dyDescent="0.25">
      <c r="A9" s="22" t="s">
        <v>4</v>
      </c>
      <c r="B9" s="21">
        <v>2743196055</v>
      </c>
      <c r="C9" s="21">
        <v>1967834654</v>
      </c>
      <c r="D9" s="21">
        <v>1172054212</v>
      </c>
      <c r="E9" s="21">
        <v>1967834654</v>
      </c>
      <c r="F9" s="21">
        <v>769118908</v>
      </c>
      <c r="G9" s="21">
        <v>1568913071</v>
      </c>
      <c r="H9" s="21">
        <v>2307664233</v>
      </c>
    </row>
    <row r="10" spans="1:9" ht="15.75" x14ac:dyDescent="0.25">
      <c r="A10" s="22" t="s">
        <v>5</v>
      </c>
      <c r="B10" s="21">
        <v>19304148</v>
      </c>
      <c r="C10" s="21">
        <v>7796213</v>
      </c>
      <c r="D10" s="21">
        <v>5726743</v>
      </c>
      <c r="E10" s="21">
        <v>7796213</v>
      </c>
      <c r="F10" s="21">
        <v>10092306</v>
      </c>
      <c r="G10" s="21">
        <v>15255554</v>
      </c>
      <c r="H10" s="21">
        <v>22174461</v>
      </c>
    </row>
    <row r="11" spans="1:9" ht="15.75" x14ac:dyDescent="0.25">
      <c r="A11" s="1"/>
      <c r="B11" s="20">
        <f>B8+B9+B10</f>
        <v>6353639872</v>
      </c>
      <c r="C11" s="20">
        <f t="shared" ref="C11:D11" si="1">C8+C9+C10</f>
        <v>5805566422</v>
      </c>
      <c r="D11" s="20">
        <f t="shared" si="1"/>
        <v>3636029753</v>
      </c>
      <c r="E11" s="20">
        <f>E8+E9+E10</f>
        <v>5805566422</v>
      </c>
      <c r="F11" s="20">
        <f>F8+F9+F10</f>
        <v>2046994586</v>
      </c>
      <c r="G11" s="20">
        <f>G8+G9+G10</f>
        <v>4335541365</v>
      </c>
      <c r="H11" s="20">
        <f>H8+H9+H10</f>
        <v>6486184053</v>
      </c>
    </row>
    <row r="12" spans="1:9" ht="15.75" x14ac:dyDescent="0.25">
      <c r="A12" s="1"/>
      <c r="B12" s="2"/>
      <c r="C12" s="2"/>
      <c r="D12" s="2"/>
      <c r="E12" s="2"/>
      <c r="F12" s="2"/>
    </row>
    <row r="13" spans="1:9" ht="15.75" x14ac:dyDescent="0.25">
      <c r="A13" s="30" t="s">
        <v>6</v>
      </c>
      <c r="B13" s="2"/>
      <c r="C13" s="2"/>
      <c r="D13" s="2"/>
      <c r="E13" s="2"/>
      <c r="F13" s="2"/>
      <c r="I13" s="37"/>
    </row>
    <row r="14" spans="1:9" ht="15.75" x14ac:dyDescent="0.25">
      <c r="A14" s="22" t="s">
        <v>7</v>
      </c>
      <c r="B14" s="21">
        <v>4205634511</v>
      </c>
      <c r="C14" s="21">
        <v>4148577022</v>
      </c>
      <c r="D14" s="21">
        <v>2804670918</v>
      </c>
      <c r="E14" s="21">
        <v>4148577022</v>
      </c>
      <c r="F14" s="21">
        <v>1786259103</v>
      </c>
      <c r="G14" s="21">
        <v>3093826901</v>
      </c>
      <c r="H14" s="21">
        <v>4658675030</v>
      </c>
    </row>
    <row r="15" spans="1:9" ht="15.75" x14ac:dyDescent="0.25">
      <c r="A15" s="22" t="s">
        <v>8</v>
      </c>
      <c r="B15" s="21">
        <v>509565168</v>
      </c>
      <c r="C15" s="21">
        <v>508426530</v>
      </c>
      <c r="D15" s="21">
        <v>309581977</v>
      </c>
      <c r="E15" s="21">
        <v>508426530</v>
      </c>
      <c r="F15" s="21">
        <v>141083238</v>
      </c>
      <c r="G15" s="21">
        <v>381883586</v>
      </c>
      <c r="H15" s="21">
        <v>603211550</v>
      </c>
    </row>
    <row r="16" spans="1:9" ht="15.75" x14ac:dyDescent="0.25">
      <c r="A16" s="22" t="s">
        <v>84</v>
      </c>
      <c r="B16" s="21">
        <v>599377627</v>
      </c>
      <c r="C16" s="21">
        <v>662788891</v>
      </c>
      <c r="D16" s="21">
        <v>457896396</v>
      </c>
      <c r="E16" s="21">
        <v>662788891</v>
      </c>
      <c r="F16" s="21">
        <v>190080324</v>
      </c>
      <c r="G16" s="21">
        <v>403869163</v>
      </c>
      <c r="H16" s="21">
        <v>679045735</v>
      </c>
    </row>
    <row r="17" spans="1:8" ht="15.75" x14ac:dyDescent="0.25">
      <c r="A17" s="22" t="s">
        <v>9</v>
      </c>
      <c r="B17" s="21"/>
      <c r="C17" s="21"/>
      <c r="D17" s="21">
        <v>86637115</v>
      </c>
      <c r="E17" s="21"/>
      <c r="F17" s="21">
        <v>32473416</v>
      </c>
      <c r="G17" s="21">
        <v>88717894</v>
      </c>
    </row>
    <row r="18" spans="1:8" ht="15.75" x14ac:dyDescent="0.25">
      <c r="A18" s="22" t="s">
        <v>83</v>
      </c>
      <c r="B18" s="21">
        <v>289500000</v>
      </c>
      <c r="C18" s="21">
        <v>309375000</v>
      </c>
      <c r="D18" s="21">
        <v>309375000</v>
      </c>
      <c r="E18" s="21"/>
      <c r="F18" s="21"/>
      <c r="H18">
        <v>321750000</v>
      </c>
    </row>
    <row r="19" spans="1:8" ht="15.75" x14ac:dyDescent="0.25">
      <c r="A19" s="22" t="s">
        <v>10</v>
      </c>
      <c r="B19" s="21"/>
      <c r="C19" s="21"/>
      <c r="D19" s="21"/>
      <c r="E19" s="21"/>
      <c r="F19" s="21"/>
      <c r="G19" s="21"/>
    </row>
    <row r="20" spans="1:8" ht="15.75" x14ac:dyDescent="0.25">
      <c r="A20" s="29" t="s">
        <v>65</v>
      </c>
      <c r="B20" s="23">
        <f t="shared" ref="B20:C20" si="2">B11-B14-B15-B16-B17+B19+B18</f>
        <v>1328562566</v>
      </c>
      <c r="C20" s="23">
        <f t="shared" si="2"/>
        <v>795148979</v>
      </c>
      <c r="D20" s="23">
        <f>D11-D14-D15-D16-D17+D19+D18</f>
        <v>286618347</v>
      </c>
      <c r="E20" s="23">
        <f>E11-E14-E15-E16-E17+E19</f>
        <v>485773979</v>
      </c>
      <c r="F20" s="23">
        <f>F11-F14-F15-F16-F17+F19</f>
        <v>-102901495</v>
      </c>
      <c r="G20" s="23">
        <f>G11-G14-G15-G16-G17+G19</f>
        <v>367243821</v>
      </c>
      <c r="H20" s="23">
        <f t="shared" ref="H20" si="3">H11-H14-H15-H16-H17+H19</f>
        <v>545251738</v>
      </c>
    </row>
    <row r="21" spans="1:8" ht="15.75" x14ac:dyDescent="0.25">
      <c r="A21" s="26" t="s">
        <v>66</v>
      </c>
      <c r="B21" s="23"/>
      <c r="C21" s="23"/>
      <c r="D21" s="23"/>
      <c r="E21" s="23"/>
      <c r="F21" s="23"/>
    </row>
    <row r="22" spans="1:8" ht="15.75" x14ac:dyDescent="0.25">
      <c r="A22" s="22" t="s">
        <v>11</v>
      </c>
      <c r="B22" s="21">
        <v>22467604</v>
      </c>
      <c r="C22" s="21">
        <v>9812151</v>
      </c>
      <c r="D22" s="21">
        <v>6245999</v>
      </c>
      <c r="E22" s="21">
        <v>9812151</v>
      </c>
      <c r="F22" s="21">
        <v>3554913</v>
      </c>
      <c r="G22" s="21">
        <v>10178013</v>
      </c>
      <c r="H22" s="21">
        <v>14373501</v>
      </c>
    </row>
    <row r="23" spans="1:8" ht="15.75" x14ac:dyDescent="0.25">
      <c r="A23" s="29" t="s">
        <v>67</v>
      </c>
      <c r="B23" s="23">
        <f t="shared" ref="B23:E23" si="4">B20-B22</f>
        <v>1306094962</v>
      </c>
      <c r="C23" s="23">
        <f t="shared" si="4"/>
        <v>785336828</v>
      </c>
      <c r="D23" s="23">
        <f>D20-D22</f>
        <v>280372348</v>
      </c>
      <c r="E23" s="23">
        <f t="shared" si="4"/>
        <v>475961828</v>
      </c>
      <c r="F23" s="23">
        <f>F20-F22</f>
        <v>-106456408</v>
      </c>
      <c r="G23" s="23">
        <f>G20-G22</f>
        <v>357065808</v>
      </c>
      <c r="H23" s="23">
        <f t="shared" ref="H23" si="5">H20-H22</f>
        <v>530878237</v>
      </c>
    </row>
    <row r="24" spans="1:8" ht="15" customHeight="1" x14ac:dyDescent="0.25">
      <c r="A24" s="3"/>
      <c r="B24" s="12"/>
      <c r="C24" s="11"/>
      <c r="D24" s="11"/>
      <c r="E24" s="11"/>
      <c r="F24" s="11"/>
    </row>
    <row r="25" spans="1:8" ht="15" customHeight="1" x14ac:dyDescent="0.25">
      <c r="A25" s="29"/>
      <c r="B25" s="13"/>
      <c r="C25" s="13"/>
      <c r="D25" s="13"/>
      <c r="E25" s="13"/>
      <c r="F25" s="13"/>
    </row>
    <row r="26" spans="1:8" ht="15" customHeight="1" x14ac:dyDescent="0.25">
      <c r="A26" s="31"/>
      <c r="E26" s="12"/>
    </row>
    <row r="49" spans="1:1" ht="15" customHeight="1" x14ac:dyDescent="0.25">
      <c r="A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5" workbookViewId="0">
      <pane xSplit="1" topLeftCell="G1" activePane="topRight" state="frozen"/>
      <selection pane="topRight" activeCell="J39" sqref="J39"/>
    </sheetView>
  </sheetViews>
  <sheetFormatPr defaultRowHeight="15" x14ac:dyDescent="0.25"/>
  <cols>
    <col min="1" max="1" width="43.625" customWidth="1"/>
    <col min="2" max="3" width="17.75" bestFit="1" customWidth="1"/>
    <col min="4" max="5" width="17.875" bestFit="1" customWidth="1"/>
    <col min="6" max="6" width="17.75" bestFit="1" customWidth="1"/>
    <col min="7" max="7" width="18" bestFit="1" customWidth="1"/>
    <col min="8" max="8" width="15.25" customWidth="1"/>
  </cols>
  <sheetData>
    <row r="1" spans="1:8" ht="15.75" x14ac:dyDescent="0.25">
      <c r="A1" s="1" t="s">
        <v>1</v>
      </c>
      <c r="B1" s="1"/>
      <c r="C1" s="1"/>
      <c r="D1" s="1"/>
      <c r="E1" s="1"/>
    </row>
    <row r="2" spans="1:8" ht="15.75" x14ac:dyDescent="0.25">
      <c r="A2" s="1" t="s">
        <v>68</v>
      </c>
      <c r="B2" s="1"/>
      <c r="C2" s="1"/>
      <c r="D2" s="1"/>
      <c r="E2" s="1"/>
    </row>
    <row r="3" spans="1:8" ht="15.75" x14ac:dyDescent="0.25">
      <c r="A3" s="1" t="s">
        <v>77</v>
      </c>
      <c r="B3" s="33" t="s">
        <v>78</v>
      </c>
      <c r="C3" s="33" t="s">
        <v>79</v>
      </c>
      <c r="D3" s="33" t="s">
        <v>80</v>
      </c>
      <c r="E3" s="33" t="s">
        <v>78</v>
      </c>
      <c r="F3" s="33" t="s">
        <v>79</v>
      </c>
      <c r="G3" s="33" t="s">
        <v>80</v>
      </c>
      <c r="H3" s="33" t="s">
        <v>78</v>
      </c>
    </row>
    <row r="4" spans="1:8" ht="15.75" x14ac:dyDescent="0.25">
      <c r="A4" s="1"/>
      <c r="B4" s="32">
        <v>43008</v>
      </c>
      <c r="C4" s="32">
        <v>43190</v>
      </c>
      <c r="D4" s="32">
        <v>43281</v>
      </c>
      <c r="E4" s="32">
        <v>43373</v>
      </c>
      <c r="F4" s="32">
        <v>43555</v>
      </c>
      <c r="G4" s="35">
        <v>43646</v>
      </c>
      <c r="H4" s="35">
        <v>43738</v>
      </c>
    </row>
    <row r="5" spans="1:8" x14ac:dyDescent="0.25">
      <c r="A5" s="29" t="s">
        <v>69</v>
      </c>
      <c r="B5" s="33"/>
      <c r="C5" s="33"/>
      <c r="D5" s="33"/>
      <c r="E5" s="33"/>
      <c r="F5" s="33"/>
    </row>
    <row r="6" spans="1:8" x14ac:dyDescent="0.25">
      <c r="A6" t="s">
        <v>40</v>
      </c>
      <c r="B6" s="15">
        <v>4123500557</v>
      </c>
      <c r="C6" s="15">
        <v>4489930476</v>
      </c>
      <c r="D6" s="15">
        <v>3082712029</v>
      </c>
      <c r="E6" s="15">
        <v>4489930476</v>
      </c>
      <c r="F6" s="6">
        <v>2028850035</v>
      </c>
      <c r="G6" s="15">
        <v>3553176338</v>
      </c>
      <c r="H6" s="15">
        <v>4988979688</v>
      </c>
    </row>
    <row r="7" spans="1:8" x14ac:dyDescent="0.25">
      <c r="A7" s="9" t="s">
        <v>41</v>
      </c>
      <c r="B7" s="15">
        <v>17314306</v>
      </c>
      <c r="C7" s="15">
        <v>6264318</v>
      </c>
      <c r="D7" s="15">
        <v>4139578</v>
      </c>
      <c r="E7" s="15">
        <v>6264318</v>
      </c>
      <c r="F7" s="15">
        <v>10023947</v>
      </c>
      <c r="G7" s="15">
        <v>14860176</v>
      </c>
      <c r="H7" s="15">
        <v>21730659</v>
      </c>
    </row>
    <row r="8" spans="1:8" x14ac:dyDescent="0.25">
      <c r="A8" s="9" t="s">
        <v>42</v>
      </c>
      <c r="B8" s="15">
        <v>-811307646</v>
      </c>
      <c r="C8" s="15">
        <v>-1193555513</v>
      </c>
      <c r="D8" s="15">
        <v>-795670613</v>
      </c>
      <c r="E8" s="15">
        <v>-1193555513</v>
      </c>
      <c r="F8" s="15">
        <v>-79628394</v>
      </c>
      <c r="G8" s="15">
        <v>-523909687</v>
      </c>
      <c r="H8" s="15">
        <v>-962191769</v>
      </c>
    </row>
    <row r="9" spans="1:8" x14ac:dyDescent="0.25">
      <c r="A9" s="9" t="s">
        <v>43</v>
      </c>
      <c r="B9" s="15"/>
      <c r="C9" s="15">
        <v>-55189247</v>
      </c>
      <c r="D9" s="15">
        <v>-41419183</v>
      </c>
      <c r="E9" s="15">
        <v>-55189247</v>
      </c>
      <c r="F9" s="15">
        <v>-32573732</v>
      </c>
      <c r="G9" s="15">
        <v>-53990598</v>
      </c>
      <c r="H9" s="15">
        <v>-106181218</v>
      </c>
    </row>
    <row r="10" spans="1:8" x14ac:dyDescent="0.25">
      <c r="A10" s="9" t="s">
        <v>44</v>
      </c>
      <c r="B10" s="15">
        <v>-4213034206</v>
      </c>
      <c r="C10" s="15">
        <v>-4205302218</v>
      </c>
      <c r="D10" s="15">
        <v>-2870398327</v>
      </c>
      <c r="E10" s="15">
        <v>-4205302218</v>
      </c>
      <c r="F10" s="15">
        <v>-1900117006</v>
      </c>
      <c r="G10" s="15">
        <v>-3206397505</v>
      </c>
      <c r="H10" s="15">
        <v>-4766359711</v>
      </c>
    </row>
    <row r="11" spans="1:8" x14ac:dyDescent="0.25">
      <c r="A11" s="9" t="s">
        <v>45</v>
      </c>
      <c r="B11" s="15">
        <v>-172273695</v>
      </c>
      <c r="C11" s="15">
        <v>-149540971</v>
      </c>
      <c r="D11" s="15">
        <v>-107030936</v>
      </c>
      <c r="E11" s="15">
        <v>-149540971</v>
      </c>
      <c r="F11" s="15">
        <v>-32225534</v>
      </c>
      <c r="G11" s="15">
        <v>-144536186</v>
      </c>
      <c r="H11" s="15">
        <v>-176090153</v>
      </c>
    </row>
    <row r="12" spans="1:8" x14ac:dyDescent="0.25">
      <c r="A12" s="3"/>
      <c r="B12" s="16">
        <f t="shared" ref="B12:E12" si="0">SUM(B5:B11)</f>
        <v>-1055800684</v>
      </c>
      <c r="C12" s="16">
        <f t="shared" si="0"/>
        <v>-1107393155</v>
      </c>
      <c r="D12" s="16">
        <f t="shared" si="0"/>
        <v>-727667452</v>
      </c>
      <c r="E12" s="16">
        <f t="shared" si="0"/>
        <v>-1107393155</v>
      </c>
      <c r="F12" s="16">
        <f>SUM(F5:F11)</f>
        <v>-5670684</v>
      </c>
      <c r="G12" s="16">
        <f t="shared" ref="G12:H12" si="1">SUM(G5:G11)</f>
        <v>-360797462</v>
      </c>
      <c r="H12" s="16">
        <f t="shared" si="1"/>
        <v>-1000112504</v>
      </c>
    </row>
    <row r="13" spans="1:8" x14ac:dyDescent="0.25">
      <c r="B13" s="15"/>
      <c r="C13" s="15"/>
      <c r="D13" s="15"/>
      <c r="E13" s="15"/>
      <c r="F13" s="15"/>
    </row>
    <row r="14" spans="1:8" x14ac:dyDescent="0.25">
      <c r="A14" s="29" t="s">
        <v>70</v>
      </c>
      <c r="B14" s="15"/>
      <c r="C14" s="15"/>
      <c r="D14" s="15"/>
      <c r="E14" s="15"/>
      <c r="F14" s="15"/>
    </row>
    <row r="15" spans="1:8" x14ac:dyDescent="0.25">
      <c r="A15" s="17" t="s">
        <v>0</v>
      </c>
      <c r="B15" s="15">
        <v>-54014101</v>
      </c>
      <c r="C15" s="15">
        <v>-38235322</v>
      </c>
      <c r="D15" s="15">
        <v>-30105354</v>
      </c>
      <c r="E15" s="15">
        <v>-38235322</v>
      </c>
      <c r="F15" s="15">
        <v>-1362422</v>
      </c>
      <c r="G15" s="15">
        <v>-10957633</v>
      </c>
      <c r="H15" s="15">
        <v>-15073959</v>
      </c>
    </row>
    <row r="16" spans="1:8" x14ac:dyDescent="0.25">
      <c r="A16" s="17" t="s">
        <v>82</v>
      </c>
      <c r="B16" s="15"/>
      <c r="C16" s="15">
        <v>-11557570</v>
      </c>
      <c r="D16" s="15">
        <v>-9294100</v>
      </c>
      <c r="E16" s="15">
        <v>-11557570</v>
      </c>
      <c r="F16" s="15"/>
    </row>
    <row r="17" spans="1:8" x14ac:dyDescent="0.25">
      <c r="A17" s="17" t="s">
        <v>46</v>
      </c>
      <c r="B17" s="15">
        <v>-692656703</v>
      </c>
      <c r="C17" s="15">
        <v>-48112171</v>
      </c>
      <c r="D17" s="15">
        <v>746644097</v>
      </c>
      <c r="E17" s="15">
        <v>-48112171</v>
      </c>
      <c r="F17" s="15">
        <v>-717639556</v>
      </c>
      <c r="G17" s="15">
        <v>-851877891</v>
      </c>
      <c r="H17" s="15">
        <v>-973528338</v>
      </c>
    </row>
    <row r="18" spans="1:8" x14ac:dyDescent="0.25">
      <c r="A18" s="17" t="s">
        <v>47</v>
      </c>
      <c r="B18" s="15">
        <v>7007259</v>
      </c>
      <c r="C18" s="15">
        <v>1599625</v>
      </c>
      <c r="D18" s="15">
        <v>1587165</v>
      </c>
      <c r="E18" s="15">
        <v>1599625</v>
      </c>
      <c r="F18" s="15">
        <v>81433</v>
      </c>
      <c r="G18" s="15">
        <v>438421</v>
      </c>
      <c r="H18" s="15">
        <v>489267</v>
      </c>
    </row>
    <row r="19" spans="1:8" x14ac:dyDescent="0.25">
      <c r="A19" s="17" t="s">
        <v>81</v>
      </c>
      <c r="B19" s="15">
        <v>-155887241</v>
      </c>
      <c r="C19" s="15">
        <v>139639067</v>
      </c>
      <c r="D19" s="15">
        <v>92674161</v>
      </c>
      <c r="E19" s="15">
        <v>139639067</v>
      </c>
      <c r="F19" s="15">
        <v>56541314</v>
      </c>
      <c r="G19" s="15">
        <v>96736530</v>
      </c>
      <c r="H19" s="15">
        <v>151624978</v>
      </c>
    </row>
    <row r="20" spans="1:8" x14ac:dyDescent="0.25">
      <c r="A20" s="17" t="s">
        <v>48</v>
      </c>
      <c r="B20" s="15">
        <v>155269267</v>
      </c>
      <c r="C20" s="15">
        <v>-163580544</v>
      </c>
      <c r="D20" s="15">
        <v>-115904469</v>
      </c>
      <c r="E20" s="15">
        <v>-163580544</v>
      </c>
      <c r="F20" s="15">
        <v>-61149679</v>
      </c>
      <c r="G20" s="15">
        <v>-108678568</v>
      </c>
      <c r="H20" s="15">
        <v>-156878728</v>
      </c>
    </row>
    <row r="21" spans="1:8" x14ac:dyDescent="0.25">
      <c r="A21" s="17" t="s">
        <v>49</v>
      </c>
      <c r="B21" s="15">
        <v>2731398490</v>
      </c>
      <c r="C21" s="15">
        <v>1706016399</v>
      </c>
      <c r="D21" s="15">
        <v>1102159633</v>
      </c>
      <c r="E21" s="15">
        <v>1706016399</v>
      </c>
      <c r="F21" s="15">
        <v>568484235</v>
      </c>
      <c r="G21" s="15">
        <v>1693398282</v>
      </c>
      <c r="H21" s="15">
        <v>2244046454</v>
      </c>
    </row>
    <row r="22" spans="1:8" x14ac:dyDescent="0.25">
      <c r="A22" s="17" t="s">
        <v>50</v>
      </c>
      <c r="B22" s="15">
        <v>509422</v>
      </c>
      <c r="C22" s="15">
        <v>201633</v>
      </c>
      <c r="D22" s="15">
        <v>133078</v>
      </c>
      <c r="E22" s="15">
        <v>201633</v>
      </c>
      <c r="F22" s="15">
        <v>71343</v>
      </c>
      <c r="G22" s="15">
        <v>137100</v>
      </c>
      <c r="H22" s="15">
        <v>211345</v>
      </c>
    </row>
    <row r="23" spans="1:8" x14ac:dyDescent="0.25">
      <c r="A23" s="3"/>
      <c r="B23" s="16">
        <f t="shared" ref="B23:D23" si="2">SUM(B15:B22)</f>
        <v>1991626393</v>
      </c>
      <c r="C23" s="16">
        <f t="shared" si="2"/>
        <v>1585971117</v>
      </c>
      <c r="D23" s="16">
        <f t="shared" si="2"/>
        <v>1787894211</v>
      </c>
      <c r="E23" s="16">
        <f>SUM(E15:E22)</f>
        <v>1585971117</v>
      </c>
      <c r="F23" s="16">
        <f>SUM(F15:F22)</f>
        <v>-154973332</v>
      </c>
      <c r="G23" s="16">
        <f t="shared" ref="G23:H23" si="3">SUM(G15:G22)</f>
        <v>819196241</v>
      </c>
      <c r="H23" s="16">
        <f t="shared" si="3"/>
        <v>1250891019</v>
      </c>
    </row>
    <row r="24" spans="1:8" x14ac:dyDescent="0.25">
      <c r="B24" s="15"/>
      <c r="C24" s="15"/>
      <c r="D24" s="15"/>
      <c r="E24" s="15"/>
      <c r="F24" s="15"/>
    </row>
    <row r="25" spans="1:8" x14ac:dyDescent="0.25">
      <c r="A25" s="29" t="s">
        <v>71</v>
      </c>
      <c r="B25" s="15"/>
      <c r="C25" s="15"/>
      <c r="D25" s="15"/>
      <c r="E25" s="15"/>
      <c r="F25" s="15"/>
    </row>
    <row r="26" spans="1:8" x14ac:dyDescent="0.25">
      <c r="A26" t="s">
        <v>51</v>
      </c>
      <c r="B26" s="15">
        <v>-272599591</v>
      </c>
      <c r="C26" s="15">
        <v>-132972555</v>
      </c>
      <c r="D26" s="15">
        <v>-92762288</v>
      </c>
      <c r="E26" s="15">
        <v>-132972555</v>
      </c>
      <c r="F26" s="15"/>
      <c r="G26" s="15">
        <v>-55059</v>
      </c>
      <c r="H26" s="15">
        <v>-302387143</v>
      </c>
    </row>
    <row r="27" spans="1:8" x14ac:dyDescent="0.25">
      <c r="A27" s="3"/>
      <c r="B27" s="18">
        <f t="shared" ref="B27:F27" si="4">SUM(B26:B26)</f>
        <v>-272599591</v>
      </c>
      <c r="C27" s="18">
        <f t="shared" si="4"/>
        <v>-132972555</v>
      </c>
      <c r="D27" s="18">
        <f t="shared" si="4"/>
        <v>-92762288</v>
      </c>
      <c r="E27" s="18">
        <f t="shared" si="4"/>
        <v>-132972555</v>
      </c>
      <c r="F27" s="18">
        <f t="shared" si="4"/>
        <v>0</v>
      </c>
    </row>
    <row r="28" spans="1:8" x14ac:dyDescent="0.25">
      <c r="B28" s="15"/>
      <c r="C28" s="15"/>
      <c r="D28" s="15"/>
      <c r="E28" s="15"/>
      <c r="F28" s="15"/>
    </row>
    <row r="29" spans="1:8" x14ac:dyDescent="0.25">
      <c r="A29" s="3" t="s">
        <v>72</v>
      </c>
      <c r="B29" s="19">
        <f t="shared" ref="B29:F29" si="5">B12+B23+B26</f>
        <v>663226118</v>
      </c>
      <c r="C29" s="19">
        <f t="shared" si="5"/>
        <v>345605407</v>
      </c>
      <c r="D29" s="19">
        <f t="shared" si="5"/>
        <v>967464471</v>
      </c>
      <c r="E29" s="19">
        <f t="shared" si="5"/>
        <v>345605407</v>
      </c>
      <c r="F29" s="19">
        <f t="shared" si="5"/>
        <v>-160644016</v>
      </c>
      <c r="G29" s="19">
        <f>G12+G23+G26</f>
        <v>458343720</v>
      </c>
      <c r="H29" s="19">
        <f>H12+H23+H26</f>
        <v>-51608628</v>
      </c>
    </row>
    <row r="30" spans="1:8" x14ac:dyDescent="0.25">
      <c r="A30" s="31" t="s">
        <v>73</v>
      </c>
      <c r="B30" s="15">
        <v>9183790336</v>
      </c>
      <c r="C30" s="15">
        <v>10357846026</v>
      </c>
      <c r="D30" s="15">
        <v>10357846026</v>
      </c>
      <c r="E30" s="15">
        <v>10357846026</v>
      </c>
      <c r="F30" s="15">
        <v>11675676259</v>
      </c>
      <c r="G30" s="15">
        <v>11675676265</v>
      </c>
      <c r="H30" s="15">
        <v>11675676265</v>
      </c>
    </row>
    <row r="31" spans="1:8" x14ac:dyDescent="0.25">
      <c r="A31" s="29" t="s">
        <v>74</v>
      </c>
      <c r="B31" s="19">
        <f t="shared" ref="B31:H31" si="6">B29+B30</f>
        <v>9847016454</v>
      </c>
      <c r="C31" s="19">
        <f t="shared" si="6"/>
        <v>10703451433</v>
      </c>
      <c r="D31" s="19">
        <f t="shared" si="6"/>
        <v>11325310497</v>
      </c>
      <c r="E31" s="19">
        <f t="shared" si="6"/>
        <v>10703451433</v>
      </c>
      <c r="F31" s="19">
        <f t="shared" si="6"/>
        <v>11515032243</v>
      </c>
      <c r="G31" s="19">
        <f t="shared" si="6"/>
        <v>12134019985</v>
      </c>
      <c r="H31" s="19">
        <f t="shared" si="6"/>
        <v>11624067637</v>
      </c>
    </row>
    <row r="32" spans="1:8" x14ac:dyDescent="0.25">
      <c r="B32" s="3"/>
      <c r="C32" s="3"/>
      <c r="D32" s="3"/>
      <c r="E32" s="3"/>
      <c r="F32" s="3"/>
    </row>
    <row r="34" spans="1:8" x14ac:dyDescent="0.25">
      <c r="A34" s="29" t="s">
        <v>75</v>
      </c>
      <c r="B34" s="10">
        <f>B12/('1'!B43/10)</f>
        <v>-8.5317226989898991</v>
      </c>
      <c r="C34" s="10">
        <f>C12/('1'!C43/10)</f>
        <v>-8.948631555555556</v>
      </c>
      <c r="D34" s="10">
        <f>D12/('1'!D43/10)</f>
        <v>-5.8801410262626259</v>
      </c>
      <c r="E34" s="10">
        <f>E12/('1'!E43/10)</f>
        <v>-8.948631555555556</v>
      </c>
      <c r="F34" s="10">
        <f>F12/('1'!F43/10)</f>
        <v>-4.582370909090909E-2</v>
      </c>
      <c r="G34" s="10">
        <f>G12/('1'!G43/10)</f>
        <v>-2.9155350464646466</v>
      </c>
      <c r="H34" s="10">
        <f>H12/('1'!H43/10)</f>
        <v>-8.0817172040404035</v>
      </c>
    </row>
    <row r="35" spans="1:8" x14ac:dyDescent="0.25">
      <c r="A35" s="2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2020-04-12T14:14:42Z</dcterms:modified>
</cp:coreProperties>
</file>