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B17" i="3"/>
  <c r="G21" i="3"/>
  <c r="G11" i="3"/>
  <c r="G27" i="3" s="1"/>
  <c r="G18" i="2"/>
  <c r="G25" i="2"/>
  <c r="G9" i="2"/>
  <c r="G12" i="2" s="1"/>
  <c r="C30" i="1"/>
  <c r="D30" i="1"/>
  <c r="E30" i="1"/>
  <c r="F30" i="1"/>
  <c r="G30" i="1"/>
  <c r="B30" i="1"/>
  <c r="G59" i="1"/>
  <c r="G58" i="1"/>
  <c r="G51" i="1"/>
  <c r="G43" i="1"/>
  <c r="G45" i="1" s="1"/>
  <c r="G22" i="1"/>
  <c r="G13" i="1"/>
  <c r="G23" i="3" l="1"/>
  <c r="G25" i="3" s="1"/>
  <c r="G21" i="2"/>
  <c r="G26" i="2" s="1"/>
  <c r="G29" i="2" s="1"/>
  <c r="G15" i="2"/>
  <c r="G56" i="1"/>
  <c r="G23" i="1"/>
  <c r="C59" i="1"/>
  <c r="D59" i="1"/>
  <c r="E59" i="1"/>
  <c r="F59" i="1"/>
  <c r="B59" i="1"/>
  <c r="E9" i="2" l="1"/>
  <c r="B43" i="1"/>
  <c r="C22" i="1"/>
  <c r="C43" i="1"/>
  <c r="D43" i="1"/>
  <c r="E43" i="1"/>
  <c r="F11" i="3" l="1"/>
  <c r="F21" i="3"/>
  <c r="F9" i="2"/>
  <c r="F51" i="1"/>
  <c r="F43" i="1"/>
  <c r="F22" i="1"/>
  <c r="F13" i="1"/>
  <c r="F12" i="2" l="1"/>
  <c r="F15" i="2" s="1"/>
  <c r="F18" i="2" s="1"/>
  <c r="F45" i="1"/>
  <c r="F56" i="1" s="1"/>
  <c r="F9" i="4"/>
  <c r="F11" i="4"/>
  <c r="F58" i="1"/>
  <c r="F23" i="1"/>
  <c r="F23" i="3"/>
  <c r="F27" i="3"/>
  <c r="F25" i="3" l="1"/>
  <c r="F21" i="2"/>
  <c r="D13" i="1"/>
  <c r="E13" i="1"/>
  <c r="D51" i="1"/>
  <c r="E51" i="1"/>
  <c r="B13" i="1"/>
  <c r="C13" i="1"/>
  <c r="F26" i="2" l="1"/>
  <c r="F12" i="4" s="1"/>
  <c r="F10" i="4"/>
  <c r="F6" i="4"/>
  <c r="D58" i="1"/>
  <c r="E45" i="1"/>
  <c r="D45" i="1"/>
  <c r="C9" i="2"/>
  <c r="D9" i="2"/>
  <c r="E12" i="2"/>
  <c r="E15" i="2" s="1"/>
  <c r="E18" i="2" s="1"/>
  <c r="B9" i="2"/>
  <c r="F29" i="2" l="1"/>
  <c r="F7" i="4"/>
  <c r="C12" i="2"/>
  <c r="C15" i="2" s="1"/>
  <c r="C18" i="2" s="1"/>
  <c r="B12" i="2"/>
  <c r="B15" i="2" s="1"/>
  <c r="B18" i="2" s="1"/>
  <c r="D12" i="2"/>
  <c r="D15" i="2" s="1"/>
  <c r="D18" i="2" s="1"/>
  <c r="E11" i="4"/>
  <c r="C11" i="4"/>
  <c r="D56" i="1"/>
  <c r="B11" i="4" l="1"/>
  <c r="E21" i="2"/>
  <c r="D11" i="4"/>
  <c r="D21" i="2" l="1"/>
  <c r="E26" i="2"/>
  <c r="C21" i="2"/>
  <c r="E22" i="1"/>
  <c r="B51" i="1"/>
  <c r="B22" i="1"/>
  <c r="D22" i="1"/>
  <c r="E12" i="4" l="1"/>
  <c r="E7" i="4"/>
  <c r="E10" i="4"/>
  <c r="D26" i="2"/>
  <c r="D9" i="4"/>
  <c r="E9" i="4"/>
  <c r="B9" i="4"/>
  <c r="B45" i="1"/>
  <c r="C26" i="2"/>
  <c r="B58" i="1"/>
  <c r="D23" i="1"/>
  <c r="B23" i="1"/>
  <c r="B21" i="3"/>
  <c r="C21" i="3"/>
  <c r="D21" i="3"/>
  <c r="E21" i="3"/>
  <c r="B11" i="3"/>
  <c r="C11" i="3"/>
  <c r="D11" i="3"/>
  <c r="E11" i="3"/>
  <c r="C51" i="1"/>
  <c r="E23" i="1"/>
  <c r="D27" i="3" l="1"/>
  <c r="E27" i="3"/>
  <c r="C27" i="3"/>
  <c r="B27" i="3"/>
  <c r="D10" i="4"/>
  <c r="D7" i="4"/>
  <c r="D29" i="2"/>
  <c r="D12" i="4"/>
  <c r="B56" i="1"/>
  <c r="C45" i="1"/>
  <c r="C56" i="1" s="1"/>
  <c r="E6" i="4"/>
  <c r="D6" i="4"/>
  <c r="C29" i="2"/>
  <c r="C10" i="4"/>
  <c r="C7" i="4"/>
  <c r="C12" i="4"/>
  <c r="E58" i="1"/>
  <c r="C58" i="1"/>
  <c r="B21" i="2"/>
  <c r="E56" i="1"/>
  <c r="B26" i="2" l="1"/>
  <c r="E29" i="2"/>
  <c r="C9" i="4"/>
  <c r="B29" i="2" l="1"/>
  <c r="B10" i="4"/>
  <c r="B12" i="4"/>
  <c r="B7" i="4"/>
  <c r="B6" i="4"/>
  <c r="C23" i="1"/>
  <c r="C6" i="4" l="1"/>
  <c r="D23" i="3" l="1"/>
  <c r="E23" i="3"/>
  <c r="C23" i="3"/>
  <c r="D25" i="3" l="1"/>
  <c r="C25" i="3"/>
  <c r="E25" i="3"/>
  <c r="B23" i="3"/>
  <c r="B25" i="3" l="1"/>
</calcChain>
</file>

<file path=xl/sharedStrings.xml><?xml version="1.0" encoding="utf-8"?>
<sst xmlns="http://schemas.openxmlformats.org/spreadsheetml/2006/main" count="113" uniqueCount="87">
  <si>
    <t xml:space="preserve">Property,Plant  and  Equipment </t>
  </si>
  <si>
    <t>Share Capital</t>
  </si>
  <si>
    <t>Inventories</t>
  </si>
  <si>
    <t>Advances, Deposits &amp; Pre-Payments</t>
  </si>
  <si>
    <t>Reatined Earnings</t>
  </si>
  <si>
    <t>Income Tax Paid</t>
  </si>
  <si>
    <t xml:space="preserve">Accounts Receivables </t>
  </si>
  <si>
    <t>Cash and Cash eqivalents</t>
  </si>
  <si>
    <t>Non-operating income</t>
  </si>
  <si>
    <t>Net Cash Generated by Operating Activities</t>
  </si>
  <si>
    <t>Dividend paid</t>
  </si>
  <si>
    <t>Eastern Lubricants Blenders Limited</t>
  </si>
  <si>
    <t>Financial Assets</t>
  </si>
  <si>
    <t>General Reserve</t>
  </si>
  <si>
    <t>Deferred tax Liability</t>
  </si>
  <si>
    <t>Creditors and Accruals</t>
  </si>
  <si>
    <t>Unclaimed Dividend</t>
  </si>
  <si>
    <t>Workers’ Profit Participation Fund &amp; Welfare Fund</t>
  </si>
  <si>
    <t>Capital work-in-progress</t>
  </si>
  <si>
    <t xml:space="preserve">Advance against sales </t>
  </si>
  <si>
    <t>Provision for Income tax</t>
  </si>
  <si>
    <t>Administrative &amp; General expenses</t>
  </si>
  <si>
    <t>Contribution to Workers' Profits Participation and Welfare Fund</t>
  </si>
  <si>
    <t>Current</t>
  </si>
  <si>
    <t xml:space="preserve">Deferred </t>
  </si>
  <si>
    <t>Capital Expenditure</t>
  </si>
  <si>
    <t>Debt to Equity</t>
  </si>
  <si>
    <t>Current Ratio</t>
  </si>
  <si>
    <t>Operating Margin</t>
  </si>
  <si>
    <t xml:space="preserve">Investment </t>
  </si>
  <si>
    <t>Trade Receivables</t>
  </si>
  <si>
    <t xml:space="preserve"> Quarter 2 </t>
  </si>
  <si>
    <t xml:space="preserve"> Quarter 3 </t>
  </si>
  <si>
    <t xml:space="preserve">  Quarter 1 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</si>
  <si>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</si>
  <si>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</si>
  <si>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</si>
  <si>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</si>
  <si>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</si>
  <si>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</si>
  <si>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</si>
  <si>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</si>
  <si>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</si>
  <si>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</si>
  <si>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</si>
  <si>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</si>
  <si>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</si>
  <si>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</si>
  <si>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</si>
  <si>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</si>
  <si>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</si>
  <si>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</si>
  <si>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Unrealized Gain/(Loss) on Market value of Financial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</si>
  <si>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</si>
  <si>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</si>
  <si>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</si>
  <si>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</si>
  <si>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</si>
  <si>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</si>
  <si>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</si>
  <si>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</si>
  <si>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</si>
  <si>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</si>
  <si>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</si>
  <si>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</si>
  <si>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</si>
  <si>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</si>
  <si>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</si>
  <si>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</si>
  <si>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</si>
  <si>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</si>
  <si>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</si>
  <si>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</si>
  <si>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Long term loan</t>
  </si>
  <si>
    <t>Accounts payable</t>
  </si>
  <si>
    <t>Suppliers and expenses payable</t>
  </si>
  <si>
    <t>Due to affiliated companies</t>
  </si>
  <si>
    <t>Other liabilities</t>
  </si>
  <si>
    <t>Dividend payable</t>
  </si>
  <si>
    <t>Due from affiliated companies</t>
  </si>
  <si>
    <t>Other operating income-petroleum trade</t>
  </si>
  <si>
    <t>Operating profit on agro-chemical trading</t>
  </si>
  <si>
    <t>Total Operating Profit</t>
  </si>
  <si>
    <t>Investment on FDR</t>
  </si>
  <si>
    <t>Interest income from FDR/SND</t>
  </si>
  <si>
    <t>Net cash Received from Suppliers &amp; Others</t>
  </si>
  <si>
    <t>Net cash Paid to customers &amp;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</si>
</sst>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10" fontId="0" fillId="0" borderId="0" xfId="1" applyNumberFormat="1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/>
    <xf numFmtId="15" fontId="2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3" fillId="0" borderId="0" xfId="0" applyNumberFormat="1" applyFont="1" applyFill="1" applyAlignment="1">
      <alignment horizontal="right"/>
    </xf>
    <xf numFmtId="164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Alignment="1">
      <alignment horizontal="right"/>
    </xf>
    <xf numFmtId="41" fontId="0" fillId="0" borderId="0" xfId="0" applyNumberFormat="1" applyFont="1" applyFill="1"/>
    <xf numFmtId="41" fontId="1" fillId="0" borderId="0" xfId="0" applyNumberFormat="1" applyFont="1" applyAlignment="1">
      <alignment horizontal="right"/>
    </xf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 vertical="center"/>
    </xf>
    <xf numFmtId="41" fontId="0" fillId="0" borderId="0" xfId="0" applyNumberFormat="1" applyFont="1" applyFill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ill="1" applyAlignment="1">
      <alignment horizontal="right"/>
    </xf>
    <xf numFmtId="41" fontId="1" fillId="0" borderId="0" xfId="0" applyNumberFormat="1" applyFont="1" applyFill="1" applyAlignment="1">
      <alignment horizontal="right"/>
    </xf>
    <xf numFmtId="41" fontId="1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41" fontId="1" fillId="0" borderId="0" xfId="0" applyNumberFormat="1" applyFont="1" applyBorder="1" applyAlignment="1">
      <alignment horizontal="right"/>
    </xf>
    <xf numFmtId="41" fontId="0" fillId="0" borderId="0" xfId="0" applyNumberFormat="1" applyBorder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 applyFont="1" applyFill="1" applyBorder="1" applyAlignment="1">
      <alignment horizontal="right"/>
    </xf>
    <xf numFmtId="41" fontId="0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0" fillId="0" borderId="0" xfId="0" applyNumberFormat="1" applyFill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1" fillId="0" borderId="1" xfId="0" applyNumberFormat="1" applyFont="1" applyFill="1" applyBorder="1" applyAlignment="1">
      <alignment horizontal="right"/>
    </xf>
    <xf numFmtId="41" fontId="1" fillId="0" borderId="4" xfId="0" applyNumberFormat="1" applyFont="1" applyBorder="1"/>
    <xf numFmtId="41" fontId="1" fillId="0" borderId="3" xfId="0" applyNumberFormat="1" applyFont="1" applyBorder="1"/>
    <xf numFmtId="41" fontId="1" fillId="0" borderId="2" xfId="0" applyNumberFormat="1" applyFont="1" applyFill="1" applyBorder="1"/>
    <xf numFmtId="43" fontId="1" fillId="0" borderId="0" xfId="0" applyNumberFormat="1" applyFont="1"/>
    <xf numFmtId="43" fontId="0" fillId="0" borderId="0" xfId="0" applyNumberFormat="1"/>
    <xf numFmtId="43" fontId="0" fillId="0" borderId="0" xfId="0" applyNumberFormat="1" applyAlignment="1">
      <alignment horizontal="center" vertical="center"/>
    </xf>
    <xf numFmtId="41" fontId="1" fillId="0" borderId="1" xfId="0" applyNumberFormat="1" applyFon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41" fontId="0" fillId="0" borderId="1" xfId="0" applyNumberFormat="1" applyFont="1" applyBorder="1" applyAlignment="1">
      <alignment horizontal="right"/>
    </xf>
    <xf numFmtId="41" fontId="0" fillId="0" borderId="1" xfId="0" applyNumberFormat="1" applyBorder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3" fontId="1" fillId="0" borderId="5" xfId="0" applyNumberFormat="1" applyFont="1" applyFill="1" applyBorder="1" applyAlignment="1">
      <alignment horizontal="right"/>
    </xf>
    <xf numFmtId="0" fontId="0" fillId="0" borderId="0" xfId="1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Fill="1" applyBorder="1" applyAlignment="1">
      <alignment horizontal="right"/>
    </xf>
    <xf numFmtId="15" fontId="2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6" xfId="0" applyFont="1" applyBorder="1" applyAlignment="1">
      <alignment horizontal="left"/>
    </xf>
    <xf numFmtId="0" fontId="7" fillId="0" borderId="0" xfId="0" applyFont="1"/>
    <xf numFmtId="0" fontId="2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/>
    <xf numFmtId="0" fontId="1" fillId="0" borderId="1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9"/>
  <sheetViews>
    <sheetView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G63" sqref="G63"/>
    </sheetView>
  </sheetViews>
  <sheetFormatPr defaultRowHeight="15" x14ac:dyDescent="0.25"/>
  <cols>
    <col min="1" max="1" width="48.28515625" customWidth="1"/>
    <col min="2" max="2" width="14.85546875" bestFit="1" customWidth="1"/>
    <col min="3" max="3" width="16.28515625" style="7" bestFit="1" customWidth="1"/>
    <col min="4" max="4" width="14.85546875" style="7" bestFit="1" customWidth="1"/>
    <col min="5" max="5" width="16.7109375" customWidth="1"/>
    <col min="6" max="6" width="12.7109375" bestFit="1" customWidth="1"/>
    <col min="7" max="7" width="18" customWidth="1"/>
    <col min="8" max="12" width="12.5703125" bestFit="1" customWidth="1"/>
  </cols>
  <sheetData>
    <row r="1" spans="1:12" ht="15.75" x14ac:dyDescent="0.25">
      <c r="A1" s="2" t="s">
        <v>11</v>
      </c>
    </row>
    <row r="2" spans="1:12" ht="15.75" x14ac:dyDescent="0.25">
      <c r="A2" s="2" t="s">
        <v>34</v>
      </c>
    </row>
    <row r="3" spans="1:12" ht="15.75" x14ac:dyDescent="0.25">
      <c r="A3" s="2" t="s">
        <v>35</v>
      </c>
    </row>
    <row r="4" spans="1:12" x14ac:dyDescent="0.25">
      <c r="B4" s="61" t="s">
        <v>31</v>
      </c>
      <c r="C4" s="68" t="s">
        <v>32</v>
      </c>
      <c r="D4" s="68" t="s">
        <v>33</v>
      </c>
      <c r="E4" s="61" t="s">
        <v>31</v>
      </c>
      <c r="F4" s="61" t="s">
        <v>32</v>
      </c>
      <c r="G4" s="61" t="s">
        <v>32</v>
      </c>
    </row>
    <row r="5" spans="1:12" ht="15.75" x14ac:dyDescent="0.25">
      <c r="B5" s="16">
        <v>43100</v>
      </c>
      <c r="C5" s="16">
        <v>42825</v>
      </c>
      <c r="D5" s="16">
        <v>43373</v>
      </c>
      <c r="E5" s="63">
        <v>43465</v>
      </c>
      <c r="F5" s="16">
        <v>43190</v>
      </c>
      <c r="G5" s="16">
        <v>43555</v>
      </c>
    </row>
    <row r="6" spans="1:12" ht="15.75" x14ac:dyDescent="0.25">
      <c r="B6" s="17"/>
      <c r="C6" s="17"/>
      <c r="D6" s="17"/>
      <c r="E6" s="18"/>
    </row>
    <row r="7" spans="1:12" x14ac:dyDescent="0.25">
      <c r="A7" s="69" t="s">
        <v>36</v>
      </c>
      <c r="B7" s="22"/>
      <c r="C7" s="23"/>
      <c r="D7" s="23"/>
      <c r="E7" s="22"/>
      <c r="F7" s="22"/>
      <c r="G7" s="22"/>
    </row>
    <row r="8" spans="1:12" x14ac:dyDescent="0.25">
      <c r="A8" s="70" t="s">
        <v>37</v>
      </c>
      <c r="B8" s="24"/>
      <c r="C8" s="25"/>
      <c r="D8" s="25"/>
      <c r="E8" s="25"/>
      <c r="F8" s="22"/>
      <c r="G8" s="22"/>
    </row>
    <row r="9" spans="1:12" x14ac:dyDescent="0.25">
      <c r="A9" t="s">
        <v>0</v>
      </c>
      <c r="B9" s="26">
        <v>8497000</v>
      </c>
      <c r="C9" s="27">
        <v>4599000</v>
      </c>
      <c r="D9" s="27">
        <v>8124000</v>
      </c>
      <c r="E9" s="27">
        <v>8022000</v>
      </c>
      <c r="F9" s="22">
        <v>8412000</v>
      </c>
      <c r="G9" s="22">
        <v>1609466000</v>
      </c>
      <c r="H9" s="22"/>
      <c r="I9" s="22"/>
      <c r="J9" s="22"/>
      <c r="K9" s="22"/>
      <c r="L9" s="22"/>
    </row>
    <row r="10" spans="1:12" x14ac:dyDescent="0.25">
      <c r="A10" t="s">
        <v>12</v>
      </c>
      <c r="B10" s="26">
        <v>2288000</v>
      </c>
      <c r="C10" s="27">
        <v>1700000</v>
      </c>
      <c r="D10" s="27">
        <v>1308000</v>
      </c>
      <c r="E10" s="27">
        <v>1569000</v>
      </c>
      <c r="F10" s="22">
        <v>1765000</v>
      </c>
      <c r="G10" s="22">
        <v>0</v>
      </c>
      <c r="H10" s="22"/>
      <c r="I10" s="22"/>
      <c r="J10" s="22"/>
      <c r="K10" s="22"/>
      <c r="L10" s="22"/>
    </row>
    <row r="11" spans="1:12" x14ac:dyDescent="0.25">
      <c r="A11" t="s">
        <v>29</v>
      </c>
      <c r="B11" s="26">
        <v>0</v>
      </c>
      <c r="C11" s="27">
        <v>0</v>
      </c>
      <c r="D11" s="27">
        <v>0</v>
      </c>
      <c r="E11" s="27">
        <v>0</v>
      </c>
      <c r="F11" s="22">
        <v>0</v>
      </c>
      <c r="G11" s="22">
        <v>0</v>
      </c>
      <c r="H11" s="22"/>
      <c r="I11" s="22"/>
      <c r="J11" s="22"/>
      <c r="K11" s="22"/>
      <c r="L11" s="22"/>
    </row>
    <row r="12" spans="1:12" x14ac:dyDescent="0.25">
      <c r="A12" t="s">
        <v>18</v>
      </c>
      <c r="B12" s="26">
        <v>0</v>
      </c>
      <c r="C12" s="27">
        <v>4160000</v>
      </c>
      <c r="D12" s="27">
        <v>0</v>
      </c>
      <c r="E12" s="27">
        <v>0</v>
      </c>
      <c r="F12" s="22">
        <v>0</v>
      </c>
      <c r="G12" s="22">
        <v>824763000</v>
      </c>
      <c r="H12" s="22"/>
      <c r="I12" s="22"/>
      <c r="J12" s="22"/>
      <c r="K12" s="22"/>
      <c r="L12" s="22"/>
    </row>
    <row r="13" spans="1:12" s="1" customFormat="1" x14ac:dyDescent="0.25">
      <c r="B13" s="54">
        <f>SUM(B9:B10)</f>
        <v>10785000</v>
      </c>
      <c r="C13" s="45">
        <f>SUM(C9:C12)</f>
        <v>10459000</v>
      </c>
      <c r="D13" s="45">
        <f t="shared" ref="D13:E13" si="0">SUM(D9:D12)</f>
        <v>9432000</v>
      </c>
      <c r="E13" s="45">
        <f t="shared" si="0"/>
        <v>9591000</v>
      </c>
      <c r="F13" s="45">
        <f t="shared" ref="F13:G13" si="1">SUM(F9:F12)</f>
        <v>10177000</v>
      </c>
      <c r="G13" s="45">
        <f t="shared" si="1"/>
        <v>2434229000</v>
      </c>
      <c r="H13" s="22"/>
      <c r="I13" s="22"/>
      <c r="J13" s="22"/>
      <c r="K13" s="22"/>
      <c r="L13" s="22"/>
    </row>
    <row r="14" spans="1:12" s="1" customFormat="1" x14ac:dyDescent="0.25">
      <c r="B14" s="28"/>
      <c r="C14" s="24"/>
      <c r="D14" s="24"/>
      <c r="E14" s="24"/>
      <c r="F14" s="24"/>
      <c r="G14" s="24"/>
      <c r="H14" s="22"/>
      <c r="I14" s="22"/>
      <c r="J14" s="22"/>
      <c r="K14" s="22"/>
      <c r="L14" s="22"/>
    </row>
    <row r="15" spans="1:12" x14ac:dyDescent="0.25">
      <c r="A15" s="70" t="s">
        <v>38</v>
      </c>
      <c r="B15" s="30"/>
      <c r="C15" s="29"/>
      <c r="D15" s="29"/>
      <c r="E15" s="29"/>
      <c r="F15" s="29"/>
      <c r="G15" s="22"/>
      <c r="H15" s="22"/>
      <c r="I15" s="22"/>
      <c r="J15" s="22"/>
      <c r="K15" s="22"/>
      <c r="L15" s="22"/>
    </row>
    <row r="16" spans="1:12" x14ac:dyDescent="0.25">
      <c r="A16" s="3" t="s">
        <v>2</v>
      </c>
      <c r="B16" s="30">
        <v>25975000</v>
      </c>
      <c r="C16" s="29">
        <v>26782000</v>
      </c>
      <c r="D16" s="30">
        <v>22319000</v>
      </c>
      <c r="E16" s="30">
        <v>21524000</v>
      </c>
      <c r="F16" s="30">
        <v>19834000</v>
      </c>
      <c r="G16" s="22">
        <v>15019027000</v>
      </c>
      <c r="H16" s="22"/>
      <c r="I16" s="22"/>
      <c r="J16" s="22"/>
      <c r="K16" s="22"/>
      <c r="L16" s="22"/>
    </row>
    <row r="17" spans="1:12" x14ac:dyDescent="0.25">
      <c r="A17" s="3" t="s">
        <v>30</v>
      </c>
      <c r="B17" s="30">
        <v>0</v>
      </c>
      <c r="C17" s="29">
        <v>0</v>
      </c>
      <c r="D17" s="30">
        <v>0</v>
      </c>
      <c r="E17" s="30">
        <v>0</v>
      </c>
      <c r="F17" s="30">
        <v>90197000</v>
      </c>
      <c r="G17" s="22">
        <v>0</v>
      </c>
      <c r="H17" s="22"/>
      <c r="I17" s="22"/>
      <c r="J17" s="22"/>
      <c r="K17" s="22"/>
      <c r="L17" s="22"/>
    </row>
    <row r="18" spans="1:12" x14ac:dyDescent="0.25">
      <c r="A18" s="3" t="s">
        <v>79</v>
      </c>
      <c r="B18" s="30">
        <v>0</v>
      </c>
      <c r="C18" s="29">
        <v>0</v>
      </c>
      <c r="D18" s="30">
        <v>0</v>
      </c>
      <c r="E18" s="30">
        <v>0</v>
      </c>
      <c r="F18" s="30">
        <v>0</v>
      </c>
      <c r="G18" s="22">
        <v>92810281000</v>
      </c>
      <c r="H18" s="22"/>
      <c r="I18" s="22"/>
      <c r="J18" s="22"/>
      <c r="K18" s="22"/>
      <c r="L18" s="22"/>
    </row>
    <row r="19" spans="1:12" x14ac:dyDescent="0.25">
      <c r="A19" t="s">
        <v>6</v>
      </c>
      <c r="B19" s="26">
        <v>62028000</v>
      </c>
      <c r="C19" s="30">
        <v>31825000</v>
      </c>
      <c r="D19" s="30">
        <v>118649000</v>
      </c>
      <c r="E19" s="31">
        <v>5221000</v>
      </c>
      <c r="F19" s="30">
        <v>0</v>
      </c>
      <c r="G19" s="22">
        <v>17746756000</v>
      </c>
      <c r="H19" s="22"/>
      <c r="I19" s="22"/>
      <c r="J19" s="22"/>
      <c r="K19" s="22"/>
      <c r="L19" s="22"/>
    </row>
    <row r="20" spans="1:12" x14ac:dyDescent="0.25">
      <c r="A20" t="s">
        <v>3</v>
      </c>
      <c r="B20" s="30">
        <v>55198000</v>
      </c>
      <c r="C20" s="27">
        <v>61167000</v>
      </c>
      <c r="D20" s="31">
        <v>51327000</v>
      </c>
      <c r="E20" s="31">
        <v>38929000</v>
      </c>
      <c r="F20" s="31">
        <v>62419000</v>
      </c>
      <c r="G20" s="22">
        <v>142675000</v>
      </c>
      <c r="H20" s="22"/>
      <c r="I20" s="22"/>
      <c r="J20" s="22"/>
      <c r="K20" s="22"/>
      <c r="L20" s="22"/>
    </row>
    <row r="21" spans="1:12" x14ac:dyDescent="0.25">
      <c r="A21" t="s">
        <v>7</v>
      </c>
      <c r="B21" s="32">
        <v>127463000</v>
      </c>
      <c r="C21" s="23">
        <v>165761000</v>
      </c>
      <c r="D21" s="33">
        <v>129821000</v>
      </c>
      <c r="E21" s="33">
        <v>250212000</v>
      </c>
      <c r="F21" s="33">
        <v>94747000</v>
      </c>
      <c r="G21" s="22">
        <v>28106096000</v>
      </c>
      <c r="H21" s="22"/>
      <c r="I21" s="22"/>
      <c r="J21" s="22"/>
      <c r="K21" s="22"/>
      <c r="L21" s="22"/>
    </row>
    <row r="22" spans="1:12" x14ac:dyDescent="0.25">
      <c r="B22" s="55">
        <f t="shared" ref="B22:G22" si="2">SUM(B16:B21)</f>
        <v>270664000</v>
      </c>
      <c r="C22" s="56">
        <f t="shared" si="2"/>
        <v>285535000</v>
      </c>
      <c r="D22" s="56">
        <f t="shared" si="2"/>
        <v>322116000</v>
      </c>
      <c r="E22" s="56">
        <f t="shared" si="2"/>
        <v>315886000</v>
      </c>
      <c r="F22" s="56">
        <f t="shared" si="2"/>
        <v>267197000</v>
      </c>
      <c r="G22" s="56">
        <f t="shared" si="2"/>
        <v>153824835000</v>
      </c>
      <c r="H22" s="22"/>
      <c r="I22" s="22"/>
      <c r="J22" s="22"/>
      <c r="K22" s="22"/>
      <c r="L22" s="22"/>
    </row>
    <row r="23" spans="1:12" x14ac:dyDescent="0.25">
      <c r="A23" s="1"/>
      <c r="B23" s="54">
        <f t="shared" ref="B23:E23" si="3">SUM(B13,B22)</f>
        <v>281449000</v>
      </c>
      <c r="C23" s="54">
        <f t="shared" si="3"/>
        <v>295994000</v>
      </c>
      <c r="D23" s="54">
        <f t="shared" si="3"/>
        <v>331548000</v>
      </c>
      <c r="E23" s="54">
        <f t="shared" si="3"/>
        <v>325477000</v>
      </c>
      <c r="F23" s="54">
        <f t="shared" ref="F23:G23" si="4">SUM(F13,F22)</f>
        <v>277374000</v>
      </c>
      <c r="G23" s="54">
        <f t="shared" si="4"/>
        <v>156259064000</v>
      </c>
      <c r="H23" s="22"/>
      <c r="I23" s="22"/>
      <c r="J23" s="22"/>
      <c r="K23" s="22"/>
      <c r="L23" s="22"/>
    </row>
    <row r="24" spans="1:12" x14ac:dyDescent="0.25">
      <c r="B24" s="26"/>
      <c r="C24" s="23"/>
      <c r="D24" s="23"/>
      <c r="E24" s="23"/>
      <c r="F24" s="23"/>
      <c r="G24" s="22"/>
      <c r="H24" s="22"/>
      <c r="I24" s="22"/>
      <c r="J24" s="22"/>
      <c r="K24" s="22"/>
      <c r="L24" s="22"/>
    </row>
    <row r="25" spans="1:12" ht="15.75" x14ac:dyDescent="0.25">
      <c r="A25" s="71" t="s">
        <v>39</v>
      </c>
      <c r="B25" s="26"/>
      <c r="C25" s="23"/>
      <c r="D25" s="23"/>
      <c r="E25" s="23"/>
      <c r="F25" s="23"/>
      <c r="G25" s="22"/>
      <c r="H25" s="22"/>
      <c r="I25" s="22"/>
      <c r="J25" s="22"/>
      <c r="K25" s="22"/>
      <c r="L25" s="22"/>
    </row>
    <row r="26" spans="1:12" ht="15.75" x14ac:dyDescent="0.25">
      <c r="A26" s="72" t="s">
        <v>40</v>
      </c>
      <c r="B26" s="26"/>
      <c r="C26" s="23"/>
      <c r="D26" s="23"/>
      <c r="E26" s="22"/>
      <c r="F26" s="22"/>
      <c r="G26" s="22"/>
      <c r="H26" s="22"/>
      <c r="I26" s="22"/>
      <c r="J26" s="22"/>
      <c r="K26" s="22"/>
      <c r="L26" s="22"/>
    </row>
    <row r="27" spans="1:12" x14ac:dyDescent="0.25">
      <c r="A27" s="70" t="s">
        <v>41</v>
      </c>
      <c r="B27" s="33"/>
      <c r="C27" s="23"/>
      <c r="D27" s="23"/>
      <c r="E27" s="22"/>
      <c r="F27" s="22"/>
      <c r="G27" s="22"/>
      <c r="H27" s="22"/>
      <c r="I27" s="22"/>
      <c r="J27" s="22"/>
      <c r="K27" s="22"/>
      <c r="L27" s="22"/>
    </row>
    <row r="28" spans="1:12" x14ac:dyDescent="0.25">
      <c r="A28" s="15" t="s">
        <v>14</v>
      </c>
      <c r="B28" s="26">
        <v>1192000</v>
      </c>
      <c r="C28" s="23">
        <v>1059000</v>
      </c>
      <c r="D28" s="23">
        <v>1194000</v>
      </c>
      <c r="E28" s="23">
        <v>1115000</v>
      </c>
      <c r="F28" s="23">
        <v>1169000</v>
      </c>
      <c r="G28" s="22">
        <v>202131000</v>
      </c>
      <c r="H28" s="22"/>
      <c r="I28" s="22"/>
      <c r="J28" s="22"/>
      <c r="K28" s="22"/>
      <c r="L28" s="22"/>
    </row>
    <row r="29" spans="1:12" x14ac:dyDescent="0.25">
      <c r="A29" s="15" t="s">
        <v>73</v>
      </c>
      <c r="B29" s="26"/>
      <c r="C29" s="23"/>
      <c r="D29" s="23"/>
      <c r="E29" s="23"/>
      <c r="F29" s="23"/>
      <c r="G29" s="22">
        <v>183463000</v>
      </c>
      <c r="H29" s="22"/>
      <c r="I29" s="22"/>
      <c r="J29" s="22"/>
      <c r="K29" s="22"/>
      <c r="L29" s="22"/>
    </row>
    <row r="30" spans="1:12" s="8" customFormat="1" x14ac:dyDescent="0.25">
      <c r="B30" s="47">
        <f>SUM(B28:B29)</f>
        <v>1192000</v>
      </c>
      <c r="C30" s="47">
        <f t="shared" ref="C30:G30" si="5">SUM(C28:C29)</f>
        <v>1059000</v>
      </c>
      <c r="D30" s="47">
        <f t="shared" si="5"/>
        <v>1194000</v>
      </c>
      <c r="E30" s="47">
        <f t="shared" si="5"/>
        <v>1115000</v>
      </c>
      <c r="F30" s="47">
        <f t="shared" si="5"/>
        <v>1169000</v>
      </c>
      <c r="G30" s="47">
        <f t="shared" si="5"/>
        <v>385594000</v>
      </c>
      <c r="H30" s="22"/>
      <c r="I30" s="22"/>
      <c r="J30" s="22"/>
      <c r="K30" s="22"/>
      <c r="L30" s="22"/>
    </row>
    <row r="31" spans="1:12" s="8" customFormat="1" x14ac:dyDescent="0.25">
      <c r="B31" s="34"/>
      <c r="C31" s="25"/>
      <c r="D31" s="25"/>
      <c r="E31" s="25"/>
      <c r="F31" s="25"/>
      <c r="G31" s="25"/>
      <c r="H31" s="22"/>
      <c r="I31" s="22"/>
      <c r="J31" s="22"/>
      <c r="K31" s="22"/>
      <c r="L31" s="22"/>
    </row>
    <row r="32" spans="1:12" x14ac:dyDescent="0.25">
      <c r="A32" s="70" t="s">
        <v>42</v>
      </c>
      <c r="B32" s="26"/>
      <c r="C32" s="23"/>
      <c r="D32" s="23"/>
      <c r="E32" s="22"/>
      <c r="F32" s="22"/>
      <c r="G32" s="22"/>
      <c r="H32" s="22"/>
      <c r="I32" s="22"/>
      <c r="J32" s="22"/>
      <c r="K32" s="22"/>
      <c r="L32" s="22"/>
    </row>
    <row r="33" spans="1:12" x14ac:dyDescent="0.25">
      <c r="A33" t="s">
        <v>15</v>
      </c>
      <c r="B33" s="33">
        <v>99454000</v>
      </c>
      <c r="C33" s="27">
        <v>163644000</v>
      </c>
      <c r="D33" s="31">
        <v>142639000</v>
      </c>
      <c r="E33" s="23">
        <v>134549000</v>
      </c>
      <c r="F33" s="23">
        <v>88015000</v>
      </c>
      <c r="G33" s="22"/>
      <c r="H33" s="22"/>
      <c r="I33" s="22"/>
      <c r="J33" s="22"/>
      <c r="K33" s="22"/>
      <c r="L33" s="22"/>
    </row>
    <row r="34" spans="1:12" x14ac:dyDescent="0.25">
      <c r="A34" t="s">
        <v>74</v>
      </c>
      <c r="B34" s="33"/>
      <c r="C34" s="27"/>
      <c r="D34" s="31"/>
      <c r="E34" s="23"/>
      <c r="F34" s="23"/>
      <c r="G34" s="22">
        <v>24105714000</v>
      </c>
      <c r="H34" s="22"/>
      <c r="I34" s="22"/>
      <c r="J34" s="22"/>
      <c r="K34" s="22"/>
      <c r="L34" s="22"/>
    </row>
    <row r="35" spans="1:12" x14ac:dyDescent="0.25">
      <c r="A35" t="s">
        <v>75</v>
      </c>
      <c r="B35" s="33"/>
      <c r="C35" s="27"/>
      <c r="D35" s="31"/>
      <c r="E35" s="23"/>
      <c r="F35" s="23"/>
      <c r="G35" s="22">
        <v>12084374000</v>
      </c>
      <c r="H35" s="22"/>
      <c r="I35" s="22"/>
      <c r="J35" s="22"/>
      <c r="K35" s="22"/>
      <c r="L35" s="22"/>
    </row>
    <row r="36" spans="1:12" x14ac:dyDescent="0.25">
      <c r="A36" t="s">
        <v>76</v>
      </c>
      <c r="B36" s="33"/>
      <c r="C36" s="27"/>
      <c r="D36" s="31"/>
      <c r="E36" s="23"/>
      <c r="F36" s="23"/>
      <c r="G36" s="22">
        <v>102128439000</v>
      </c>
      <c r="H36" s="22"/>
      <c r="I36" s="22"/>
      <c r="J36" s="22"/>
      <c r="K36" s="22"/>
      <c r="L36" s="22"/>
    </row>
    <row r="37" spans="1:12" x14ac:dyDescent="0.25">
      <c r="A37" t="s">
        <v>77</v>
      </c>
      <c r="B37" s="33"/>
      <c r="C37" s="27"/>
      <c r="D37" s="31"/>
      <c r="E37" s="23"/>
      <c r="F37" s="23"/>
      <c r="G37" s="22">
        <v>4058942000</v>
      </c>
      <c r="H37" s="22"/>
      <c r="I37" s="22"/>
      <c r="J37" s="22"/>
      <c r="K37" s="22"/>
      <c r="L37" s="22"/>
    </row>
    <row r="38" spans="1:12" x14ac:dyDescent="0.25">
      <c r="A38" t="s">
        <v>78</v>
      </c>
      <c r="B38" s="33"/>
      <c r="C38" s="27"/>
      <c r="D38" s="31"/>
      <c r="E38" s="23"/>
      <c r="F38" s="23"/>
      <c r="G38" s="22">
        <v>150694000</v>
      </c>
      <c r="H38" s="22"/>
      <c r="I38" s="22"/>
      <c r="J38" s="22"/>
      <c r="K38" s="22"/>
      <c r="L38" s="22"/>
    </row>
    <row r="39" spans="1:12" x14ac:dyDescent="0.25">
      <c r="A39" t="s">
        <v>16</v>
      </c>
      <c r="B39" s="33">
        <v>1064000</v>
      </c>
      <c r="C39" s="27">
        <v>1064000</v>
      </c>
      <c r="D39" s="33">
        <v>1531000</v>
      </c>
      <c r="E39" s="23">
        <v>1528000</v>
      </c>
      <c r="F39" s="23">
        <v>1548000</v>
      </c>
      <c r="G39" s="22">
        <v>0</v>
      </c>
      <c r="H39" s="22"/>
      <c r="I39" s="22"/>
      <c r="J39" s="22"/>
      <c r="K39" s="22"/>
      <c r="L39" s="22"/>
    </row>
    <row r="40" spans="1:12" x14ac:dyDescent="0.25">
      <c r="A40" s="3" t="s">
        <v>17</v>
      </c>
      <c r="B40" s="33">
        <v>3820000</v>
      </c>
      <c r="C40" s="23">
        <v>864000</v>
      </c>
      <c r="D40" s="26">
        <v>2640000</v>
      </c>
      <c r="E40" s="23">
        <v>2728000</v>
      </c>
      <c r="F40" s="23">
        <v>1978000</v>
      </c>
      <c r="G40" s="22">
        <v>0</v>
      </c>
      <c r="H40" s="22"/>
      <c r="I40" s="22"/>
      <c r="J40" s="22"/>
      <c r="K40" s="22"/>
      <c r="L40" s="22"/>
    </row>
    <row r="41" spans="1:12" x14ac:dyDescent="0.25">
      <c r="A41" s="3" t="s">
        <v>19</v>
      </c>
      <c r="B41" s="26">
        <v>983000</v>
      </c>
      <c r="C41" s="26">
        <v>1308000</v>
      </c>
      <c r="D41" s="26">
        <v>1083000</v>
      </c>
      <c r="E41" s="23">
        <v>1322000</v>
      </c>
      <c r="F41" s="23">
        <v>1308000</v>
      </c>
      <c r="G41" s="22">
        <v>0</v>
      </c>
      <c r="H41" s="22"/>
      <c r="I41" s="22"/>
      <c r="J41" s="22"/>
      <c r="K41" s="22"/>
      <c r="L41" s="22"/>
    </row>
    <row r="42" spans="1:12" x14ac:dyDescent="0.25">
      <c r="A42" s="3" t="s">
        <v>20</v>
      </c>
      <c r="B42" s="26">
        <v>18010000</v>
      </c>
      <c r="C42" s="26">
        <v>13842000</v>
      </c>
      <c r="D42" s="26">
        <v>12551000</v>
      </c>
      <c r="E42" s="23">
        <v>12970000</v>
      </c>
      <c r="F42" s="23">
        <v>22725000</v>
      </c>
      <c r="G42" s="22">
        <v>231150000</v>
      </c>
      <c r="H42" s="22"/>
      <c r="I42" s="22"/>
      <c r="J42" s="22"/>
      <c r="K42" s="22"/>
      <c r="L42" s="22"/>
    </row>
    <row r="43" spans="1:12" s="1" customFormat="1" x14ac:dyDescent="0.25">
      <c r="B43" s="54">
        <f t="shared" ref="B43:G43" si="6">SUM(B33:B42)</f>
        <v>123331000</v>
      </c>
      <c r="C43" s="54">
        <f t="shared" si="6"/>
        <v>180722000</v>
      </c>
      <c r="D43" s="54">
        <f t="shared" si="6"/>
        <v>160444000</v>
      </c>
      <c r="E43" s="54">
        <f t="shared" si="6"/>
        <v>153097000</v>
      </c>
      <c r="F43" s="54">
        <f t="shared" si="6"/>
        <v>115574000</v>
      </c>
      <c r="G43" s="54">
        <f t="shared" si="6"/>
        <v>142759313000</v>
      </c>
      <c r="H43" s="22"/>
      <c r="I43" s="22"/>
      <c r="J43" s="22"/>
      <c r="K43" s="22"/>
      <c r="L43" s="22"/>
    </row>
    <row r="44" spans="1:12" s="7" customFormat="1" ht="16.5" customHeight="1" x14ac:dyDescent="0.25">
      <c r="A44" s="8"/>
      <c r="B44" s="57"/>
      <c r="C44" s="57"/>
      <c r="D44" s="57"/>
      <c r="E44" s="57"/>
      <c r="F44" s="23"/>
      <c r="G44" s="23"/>
      <c r="H44" s="22"/>
      <c r="I44" s="22"/>
      <c r="J44" s="22"/>
      <c r="K44" s="22"/>
      <c r="L44" s="22"/>
    </row>
    <row r="45" spans="1:12" x14ac:dyDescent="0.25">
      <c r="B45" s="57">
        <f t="shared" ref="B45:G45" si="7">SUM(B30,B43)</f>
        <v>124523000</v>
      </c>
      <c r="C45" s="57">
        <f t="shared" si="7"/>
        <v>181781000</v>
      </c>
      <c r="D45" s="57">
        <f t="shared" si="7"/>
        <v>161638000</v>
      </c>
      <c r="E45" s="57">
        <f t="shared" si="7"/>
        <v>154212000</v>
      </c>
      <c r="F45" s="57">
        <f t="shared" si="7"/>
        <v>116743000</v>
      </c>
      <c r="G45" s="57">
        <f t="shared" si="7"/>
        <v>143144907000</v>
      </c>
      <c r="H45" s="22"/>
      <c r="I45" s="22"/>
      <c r="J45" s="22"/>
      <c r="K45" s="22"/>
      <c r="L45" s="22"/>
    </row>
    <row r="46" spans="1:12" x14ac:dyDescent="0.25">
      <c r="B46" s="57"/>
      <c r="C46" s="57"/>
      <c r="D46" s="57"/>
      <c r="E46" s="57"/>
      <c r="F46" s="57"/>
      <c r="G46" s="30"/>
      <c r="H46" s="22"/>
      <c r="I46" s="22"/>
      <c r="J46" s="22"/>
      <c r="K46" s="22"/>
      <c r="L46" s="22"/>
    </row>
    <row r="47" spans="1:12" x14ac:dyDescent="0.25">
      <c r="A47" s="70" t="s">
        <v>43</v>
      </c>
      <c r="B47" s="26"/>
      <c r="C47" s="23"/>
      <c r="D47" s="23"/>
      <c r="E47" s="22"/>
      <c r="F47" s="22"/>
      <c r="G47" s="22"/>
      <c r="H47" s="22"/>
      <c r="I47" s="22"/>
      <c r="J47" s="22"/>
      <c r="K47" s="22"/>
      <c r="L47" s="22"/>
    </row>
    <row r="48" spans="1:12" x14ac:dyDescent="0.25">
      <c r="A48" t="s">
        <v>1</v>
      </c>
      <c r="B48" s="32">
        <v>9940000</v>
      </c>
      <c r="C48" s="32">
        <v>9940000</v>
      </c>
      <c r="D48" s="33">
        <v>9940000</v>
      </c>
      <c r="E48" s="23">
        <v>9940000</v>
      </c>
      <c r="F48" s="23">
        <v>9940000</v>
      </c>
      <c r="G48" s="22">
        <v>982327000</v>
      </c>
      <c r="H48" s="22"/>
      <c r="I48" s="22"/>
      <c r="J48" s="22"/>
      <c r="K48" s="22"/>
      <c r="L48" s="22"/>
    </row>
    <row r="49" spans="1:12" x14ac:dyDescent="0.25">
      <c r="A49" t="s">
        <v>4</v>
      </c>
      <c r="B49" s="26">
        <v>146578000</v>
      </c>
      <c r="C49" s="26">
        <v>103865000</v>
      </c>
      <c r="D49" s="26">
        <v>159562000</v>
      </c>
      <c r="E49" s="23">
        <v>160917000</v>
      </c>
      <c r="F49" s="23">
        <v>150283000</v>
      </c>
      <c r="G49" s="22">
        <v>12131830000</v>
      </c>
      <c r="H49" s="22"/>
      <c r="I49" s="22"/>
      <c r="J49" s="22"/>
      <c r="K49" s="22"/>
      <c r="L49" s="22"/>
    </row>
    <row r="50" spans="1:12" x14ac:dyDescent="0.25">
      <c r="A50" t="s">
        <v>13</v>
      </c>
      <c r="B50" s="33">
        <v>408000</v>
      </c>
      <c r="C50" s="23">
        <v>408000</v>
      </c>
      <c r="D50" s="33">
        <v>408000</v>
      </c>
      <c r="E50" s="27">
        <v>408000</v>
      </c>
      <c r="F50" s="27">
        <v>408000</v>
      </c>
      <c r="G50" s="22">
        <v>0</v>
      </c>
      <c r="H50" s="22"/>
      <c r="I50" s="22"/>
      <c r="J50" s="22"/>
      <c r="K50" s="22"/>
      <c r="L50" s="22"/>
    </row>
    <row r="51" spans="1:12" x14ac:dyDescent="0.25">
      <c r="A51" s="1"/>
      <c r="B51" s="54">
        <f>SUM(B48:B50)</f>
        <v>156926000</v>
      </c>
      <c r="C51" s="45">
        <f>SUM(C48:C50)</f>
        <v>114213000</v>
      </c>
      <c r="D51" s="45">
        <f t="shared" ref="D51:G51" si="8">SUM(D48:D50)</f>
        <v>169910000</v>
      </c>
      <c r="E51" s="45">
        <f t="shared" si="8"/>
        <v>171265000</v>
      </c>
      <c r="F51" s="45">
        <f t="shared" si="8"/>
        <v>160631000</v>
      </c>
      <c r="G51" s="45">
        <f t="shared" si="8"/>
        <v>13114157000</v>
      </c>
      <c r="H51" s="22"/>
      <c r="I51" s="22"/>
      <c r="J51" s="22"/>
      <c r="K51" s="22"/>
      <c r="L51" s="22"/>
    </row>
    <row r="52" spans="1:12" x14ac:dyDescent="0.25">
      <c r="B52" s="57"/>
      <c r="C52" s="57"/>
      <c r="D52" s="57"/>
      <c r="E52" s="57"/>
      <c r="F52" s="57"/>
      <c r="G52" s="30"/>
      <c r="H52" s="30"/>
    </row>
    <row r="53" spans="1:12" x14ac:dyDescent="0.25">
      <c r="B53" s="57"/>
      <c r="C53" s="57"/>
      <c r="D53" s="57"/>
      <c r="E53" s="57"/>
      <c r="F53" s="57"/>
      <c r="G53" s="30"/>
      <c r="H53" s="30"/>
    </row>
    <row r="54" spans="1:12" x14ac:dyDescent="0.25">
      <c r="B54" s="57"/>
      <c r="C54" s="57"/>
      <c r="D54" s="57"/>
      <c r="E54" s="57"/>
      <c r="F54" s="57"/>
      <c r="G54" s="30"/>
      <c r="H54" s="30"/>
    </row>
    <row r="55" spans="1:12" x14ac:dyDescent="0.25">
      <c r="B55" s="57"/>
      <c r="C55" s="57"/>
      <c r="D55" s="57"/>
      <c r="E55" s="57"/>
      <c r="F55" s="57"/>
      <c r="G55" s="30"/>
      <c r="H55" s="30"/>
    </row>
    <row r="56" spans="1:12" s="1" customFormat="1" x14ac:dyDescent="0.25">
      <c r="B56" s="58">
        <f t="shared" ref="B56:G56" si="9">SUM(B45,B51)</f>
        <v>281449000</v>
      </c>
      <c r="C56" s="58">
        <f t="shared" si="9"/>
        <v>295994000</v>
      </c>
      <c r="D56" s="58">
        <f t="shared" si="9"/>
        <v>331548000</v>
      </c>
      <c r="E56" s="58">
        <f t="shared" si="9"/>
        <v>325477000</v>
      </c>
      <c r="F56" s="58">
        <f t="shared" si="9"/>
        <v>277374000</v>
      </c>
      <c r="G56" s="58">
        <f t="shared" si="9"/>
        <v>156259064000</v>
      </c>
    </row>
    <row r="57" spans="1:12" x14ac:dyDescent="0.25">
      <c r="B57" s="26"/>
      <c r="C57" s="23"/>
      <c r="D57" s="23"/>
      <c r="E57" s="22"/>
      <c r="F57" s="22"/>
      <c r="G57" s="22"/>
    </row>
    <row r="58" spans="1:12" s="52" customFormat="1" x14ac:dyDescent="0.25">
      <c r="A58" s="73" t="s">
        <v>44</v>
      </c>
      <c r="B58" s="53">
        <f t="shared" ref="B58:G58" si="10">B51/(B48/10)</f>
        <v>157.87323943661971</v>
      </c>
      <c r="C58" s="53">
        <f t="shared" si="10"/>
        <v>114.90241448692153</v>
      </c>
      <c r="D58" s="53">
        <f t="shared" si="10"/>
        <v>170.93561368209257</v>
      </c>
      <c r="E58" s="53">
        <f t="shared" si="10"/>
        <v>172.29879275653923</v>
      </c>
      <c r="F58" s="53">
        <f t="shared" si="10"/>
        <v>161.60060362173039</v>
      </c>
      <c r="G58" s="53">
        <f t="shared" si="10"/>
        <v>133.50093197071851</v>
      </c>
    </row>
    <row r="59" spans="1:12" x14ac:dyDescent="0.25">
      <c r="A59" s="73" t="s">
        <v>45</v>
      </c>
      <c r="B59" s="22">
        <f>B48/10</f>
        <v>994000</v>
      </c>
      <c r="C59" s="22">
        <f t="shared" ref="C59:G59" si="11">C48/10</f>
        <v>994000</v>
      </c>
      <c r="D59" s="22">
        <f t="shared" si="11"/>
        <v>994000</v>
      </c>
      <c r="E59" s="22">
        <f t="shared" si="11"/>
        <v>994000</v>
      </c>
      <c r="F59" s="22">
        <f t="shared" si="11"/>
        <v>994000</v>
      </c>
      <c r="G59" s="22">
        <f t="shared" si="11"/>
        <v>98232700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J29" sqref="J29"/>
    </sheetView>
  </sheetViews>
  <sheetFormatPr defaultRowHeight="15" x14ac:dyDescent="0.25"/>
  <cols>
    <col min="1" max="1" width="41.28515625" customWidth="1"/>
    <col min="2" max="2" width="13.85546875" style="7" bestFit="1" customWidth="1"/>
    <col min="3" max="3" width="13.85546875" customWidth="1"/>
    <col min="4" max="4" width="11.5703125" customWidth="1"/>
    <col min="5" max="5" width="13.42578125" customWidth="1"/>
    <col min="6" max="6" width="12.5703125" bestFit="1" customWidth="1"/>
    <col min="7" max="7" width="15.42578125" customWidth="1"/>
    <col min="8" max="9" width="12.5703125" bestFit="1" customWidth="1"/>
    <col min="10" max="11" width="11.5703125" bestFit="1" customWidth="1"/>
    <col min="12" max="12" width="12.5703125" bestFit="1" customWidth="1"/>
  </cols>
  <sheetData>
    <row r="1" spans="1:12" ht="15.75" x14ac:dyDescent="0.25">
      <c r="A1" s="2" t="s">
        <v>11</v>
      </c>
    </row>
    <row r="2" spans="1:12" ht="15.75" x14ac:dyDescent="0.25">
      <c r="A2" s="2" t="s">
        <v>46</v>
      </c>
    </row>
    <row r="3" spans="1:12" ht="15.75" x14ac:dyDescent="0.25">
      <c r="A3" s="2" t="s">
        <v>35</v>
      </c>
    </row>
    <row r="4" spans="1:12" x14ac:dyDescent="0.25">
      <c r="B4" s="66" t="s">
        <v>31</v>
      </c>
      <c r="C4" s="67" t="s">
        <v>32</v>
      </c>
      <c r="D4" s="67" t="s">
        <v>33</v>
      </c>
      <c r="E4" s="67" t="s">
        <v>31</v>
      </c>
      <c r="F4" s="67" t="s">
        <v>32</v>
      </c>
      <c r="G4" s="61" t="s">
        <v>32</v>
      </c>
    </row>
    <row r="5" spans="1:12" ht="15.75" x14ac:dyDescent="0.25">
      <c r="A5" s="2"/>
      <c r="B5" s="64">
        <v>43100</v>
      </c>
      <c r="C5" s="65">
        <v>42825</v>
      </c>
      <c r="D5" s="65">
        <v>43373</v>
      </c>
      <c r="E5" s="65">
        <v>43465</v>
      </c>
      <c r="F5" s="65">
        <v>43190</v>
      </c>
      <c r="G5" s="16">
        <v>43555</v>
      </c>
    </row>
    <row r="6" spans="1:12" ht="15.75" x14ac:dyDescent="0.25">
      <c r="B6" s="36"/>
      <c r="C6" s="37"/>
      <c r="D6" s="37"/>
      <c r="E6" s="37"/>
      <c r="F6" s="38"/>
      <c r="G6" s="38"/>
      <c r="H6" s="22"/>
      <c r="I6" s="22"/>
      <c r="J6" s="22"/>
      <c r="K6" s="22"/>
    </row>
    <row r="7" spans="1:12" x14ac:dyDescent="0.25">
      <c r="A7" s="73" t="s">
        <v>47</v>
      </c>
      <c r="B7" s="39">
        <v>143334000</v>
      </c>
      <c r="C7" s="40">
        <v>145018000</v>
      </c>
      <c r="D7" s="40">
        <v>63705000</v>
      </c>
      <c r="E7" s="39">
        <v>66178000</v>
      </c>
      <c r="F7" s="40">
        <v>275388000</v>
      </c>
      <c r="G7" s="38">
        <v>1947463000</v>
      </c>
      <c r="H7" s="22"/>
      <c r="I7" s="22"/>
      <c r="J7" s="22"/>
      <c r="K7" s="22"/>
      <c r="L7" s="22"/>
    </row>
    <row r="8" spans="1:12" x14ac:dyDescent="0.25">
      <c r="A8" t="s">
        <v>48</v>
      </c>
      <c r="B8" s="39">
        <v>124475000</v>
      </c>
      <c r="C8" s="39">
        <v>128703000</v>
      </c>
      <c r="D8" s="39">
        <v>62444000</v>
      </c>
      <c r="E8" s="39">
        <v>66133000</v>
      </c>
      <c r="F8" s="40">
        <v>236910000</v>
      </c>
      <c r="G8" s="38">
        <v>38343000</v>
      </c>
      <c r="H8" s="22"/>
      <c r="I8" s="22"/>
      <c r="J8" s="22"/>
      <c r="K8" s="22"/>
      <c r="L8" s="22"/>
    </row>
    <row r="9" spans="1:12" x14ac:dyDescent="0.25">
      <c r="A9" s="73" t="s">
        <v>49</v>
      </c>
      <c r="B9" s="35">
        <f t="shared" ref="B9:G9" si="0">B7-B8</f>
        <v>18859000</v>
      </c>
      <c r="C9" s="35">
        <f t="shared" si="0"/>
        <v>16315000</v>
      </c>
      <c r="D9" s="35">
        <f t="shared" si="0"/>
        <v>1261000</v>
      </c>
      <c r="E9" s="35">
        <f t="shared" si="0"/>
        <v>45000</v>
      </c>
      <c r="F9" s="35">
        <f t="shared" si="0"/>
        <v>38478000</v>
      </c>
      <c r="G9" s="35">
        <f t="shared" si="0"/>
        <v>1909120000</v>
      </c>
      <c r="H9" s="22"/>
      <c r="I9" s="22"/>
      <c r="J9" s="22"/>
      <c r="K9" s="22"/>
      <c r="L9" s="22"/>
    </row>
    <row r="10" spans="1:12" x14ac:dyDescent="0.25">
      <c r="A10" s="73" t="s">
        <v>50</v>
      </c>
      <c r="B10" s="41"/>
      <c r="C10" s="41"/>
      <c r="D10" s="41"/>
      <c r="E10" s="41"/>
      <c r="F10" s="41"/>
      <c r="G10" s="38"/>
      <c r="H10" s="22"/>
      <c r="I10" s="22"/>
      <c r="J10" s="22"/>
      <c r="K10" s="22"/>
      <c r="L10" s="22"/>
    </row>
    <row r="11" spans="1:12" x14ac:dyDescent="0.25">
      <c r="A11" s="3" t="s">
        <v>21</v>
      </c>
      <c r="B11" s="41">
        <v>785000</v>
      </c>
      <c r="C11" s="22">
        <v>1278000</v>
      </c>
      <c r="D11" s="41">
        <v>260000</v>
      </c>
      <c r="E11" s="41">
        <v>833000</v>
      </c>
      <c r="F11" s="41">
        <v>1789000</v>
      </c>
      <c r="G11" s="38">
        <v>1782620000</v>
      </c>
      <c r="H11" s="22"/>
      <c r="I11" s="22"/>
      <c r="J11" s="22"/>
      <c r="K11" s="22"/>
      <c r="L11" s="22"/>
    </row>
    <row r="12" spans="1:12" s="3" customFormat="1" x14ac:dyDescent="0.25">
      <c r="A12" s="73" t="s">
        <v>51</v>
      </c>
      <c r="B12" s="35">
        <f>B9-B11</f>
        <v>18074000</v>
      </c>
      <c r="C12" s="35">
        <f t="shared" ref="C12:E12" si="1">C9-C11</f>
        <v>15037000</v>
      </c>
      <c r="D12" s="35">
        <f t="shared" si="1"/>
        <v>1001000</v>
      </c>
      <c r="E12" s="35">
        <f t="shared" si="1"/>
        <v>-788000</v>
      </c>
      <c r="F12" s="35">
        <f>F9-F11</f>
        <v>36689000</v>
      </c>
      <c r="G12" s="35">
        <f>G9-G11</f>
        <v>126500000</v>
      </c>
      <c r="H12" s="22"/>
      <c r="I12" s="22"/>
      <c r="J12" s="22"/>
      <c r="K12" s="22"/>
      <c r="L12" s="22"/>
    </row>
    <row r="13" spans="1:12" s="3" customFormat="1" x14ac:dyDescent="0.25">
      <c r="A13" s="77" t="s">
        <v>80</v>
      </c>
      <c r="B13" s="41"/>
      <c r="C13" s="41"/>
      <c r="D13" s="41"/>
      <c r="E13" s="41"/>
      <c r="F13" s="41"/>
      <c r="G13" s="41">
        <v>563900000</v>
      </c>
      <c r="H13" s="22"/>
      <c r="I13" s="22"/>
      <c r="J13" s="22"/>
      <c r="K13" s="22"/>
      <c r="L13" s="22"/>
    </row>
    <row r="14" spans="1:12" s="3" customFormat="1" x14ac:dyDescent="0.25">
      <c r="A14" s="77" t="s">
        <v>81</v>
      </c>
      <c r="B14" s="41"/>
      <c r="C14" s="41"/>
      <c r="D14" s="41"/>
      <c r="E14" s="41"/>
      <c r="F14" s="41"/>
      <c r="G14" s="41">
        <v>-14335000</v>
      </c>
      <c r="H14" s="22"/>
      <c r="I14" s="22"/>
      <c r="J14" s="22"/>
      <c r="K14" s="22"/>
      <c r="L14" s="22"/>
    </row>
    <row r="15" spans="1:12" s="3" customFormat="1" x14ac:dyDescent="0.25">
      <c r="A15" s="74" t="s">
        <v>82</v>
      </c>
      <c r="B15" s="35">
        <f>SUM(B12:B14)</f>
        <v>18074000</v>
      </c>
      <c r="C15" s="35">
        <f t="shared" ref="C15:G15" si="2">SUM(C12:C14)</f>
        <v>15037000</v>
      </c>
      <c r="D15" s="35">
        <f t="shared" si="2"/>
        <v>1001000</v>
      </c>
      <c r="E15" s="35">
        <f t="shared" si="2"/>
        <v>-788000</v>
      </c>
      <c r="F15" s="35">
        <f t="shared" si="2"/>
        <v>36689000</v>
      </c>
      <c r="G15" s="35">
        <f t="shared" si="2"/>
        <v>676065000</v>
      </c>
      <c r="H15" s="22"/>
      <c r="I15" s="22"/>
      <c r="J15" s="22"/>
      <c r="K15" s="22"/>
      <c r="L15" s="22"/>
    </row>
    <row r="16" spans="1:12" ht="15.75" customHeight="1" x14ac:dyDescent="0.25">
      <c r="A16" s="3" t="s">
        <v>8</v>
      </c>
      <c r="B16" s="41">
        <v>1642000</v>
      </c>
      <c r="C16" s="41">
        <v>2249000</v>
      </c>
      <c r="D16" s="41">
        <v>1552000</v>
      </c>
      <c r="E16" s="41">
        <v>4843000</v>
      </c>
      <c r="F16" s="41">
        <v>2879000</v>
      </c>
      <c r="G16" s="38">
        <v>2056275000</v>
      </c>
      <c r="H16" s="22"/>
      <c r="I16" s="22"/>
      <c r="J16" s="22"/>
      <c r="K16" s="22"/>
      <c r="L16" s="22"/>
    </row>
    <row r="17" spans="1:12" ht="15.75" customHeight="1" x14ac:dyDescent="0.25">
      <c r="A17" s="3" t="s">
        <v>52</v>
      </c>
      <c r="B17" s="23">
        <v>0</v>
      </c>
      <c r="C17" s="33">
        <v>0</v>
      </c>
      <c r="D17" s="33">
        <v>-294000</v>
      </c>
      <c r="E17" s="33">
        <v>-33000</v>
      </c>
      <c r="F17" s="33">
        <v>0</v>
      </c>
      <c r="G17" s="38">
        <v>0</v>
      </c>
      <c r="H17" s="22"/>
      <c r="I17" s="22"/>
      <c r="J17" s="22"/>
      <c r="K17" s="22"/>
      <c r="L17" s="22"/>
    </row>
    <row r="18" spans="1:12" s="1" customFormat="1" x14ac:dyDescent="0.25">
      <c r="A18" s="73" t="s">
        <v>53</v>
      </c>
      <c r="B18" s="34">
        <f t="shared" ref="B18:G18" si="3">SUM(B15:B17)</f>
        <v>19716000</v>
      </c>
      <c r="C18" s="34">
        <f t="shared" si="3"/>
        <v>17286000</v>
      </c>
      <c r="D18" s="34">
        <f t="shared" si="3"/>
        <v>2259000</v>
      </c>
      <c r="E18" s="34">
        <f t="shared" si="3"/>
        <v>4022000</v>
      </c>
      <c r="F18" s="34">
        <f t="shared" si="3"/>
        <v>39568000</v>
      </c>
      <c r="G18" s="34">
        <f t="shared" si="3"/>
        <v>2732340000</v>
      </c>
      <c r="H18" s="22"/>
      <c r="I18" s="22"/>
      <c r="J18" s="22"/>
      <c r="K18" s="22"/>
      <c r="L18" s="22"/>
    </row>
    <row r="19" spans="1:12" s="3" customFormat="1" ht="30" x14ac:dyDescent="0.25">
      <c r="A19" s="11" t="s">
        <v>22</v>
      </c>
      <c r="B19" s="41">
        <v>986000</v>
      </c>
      <c r="C19" s="41">
        <v>864000</v>
      </c>
      <c r="D19" s="41">
        <v>113000</v>
      </c>
      <c r="E19" s="41">
        <v>201000</v>
      </c>
      <c r="F19" s="41">
        <v>1978000</v>
      </c>
      <c r="G19" s="43">
        <v>136617000</v>
      </c>
      <c r="H19" s="22"/>
      <c r="I19" s="22"/>
      <c r="J19" s="22"/>
      <c r="K19" s="22"/>
      <c r="L19" s="22"/>
    </row>
    <row r="20" spans="1:12" x14ac:dyDescent="0.25">
      <c r="A20" s="1"/>
      <c r="B20" s="35"/>
      <c r="C20" s="40"/>
      <c r="D20" s="40"/>
      <c r="E20" s="40"/>
      <c r="F20" s="40"/>
      <c r="G20" s="38"/>
      <c r="H20" s="22"/>
      <c r="I20" s="22"/>
      <c r="J20" s="22"/>
      <c r="K20" s="22"/>
      <c r="L20" s="22"/>
    </row>
    <row r="21" spans="1:12" s="1" customFormat="1" x14ac:dyDescent="0.25">
      <c r="A21" s="73" t="s">
        <v>54</v>
      </c>
      <c r="B21" s="35">
        <f>B18-B19</f>
        <v>18730000</v>
      </c>
      <c r="C21" s="35">
        <f t="shared" ref="C21:D21" si="4">C18-C19</f>
        <v>16422000</v>
      </c>
      <c r="D21" s="35">
        <f t="shared" si="4"/>
        <v>2146000</v>
      </c>
      <c r="E21" s="35">
        <f>E18-E19</f>
        <v>3821000</v>
      </c>
      <c r="F21" s="35">
        <f t="shared" ref="F21:G21" si="5">F18-F19</f>
        <v>37590000</v>
      </c>
      <c r="G21" s="35">
        <f t="shared" si="5"/>
        <v>2595723000</v>
      </c>
      <c r="H21" s="22"/>
      <c r="I21" s="22"/>
      <c r="J21" s="22"/>
      <c r="K21" s="22"/>
      <c r="L21" s="22"/>
    </row>
    <row r="22" spans="1:12" x14ac:dyDescent="0.25">
      <c r="A22" s="70" t="s">
        <v>55</v>
      </c>
      <c r="B22" s="41"/>
      <c r="C22" s="42"/>
      <c r="D22" s="42"/>
      <c r="E22" s="37"/>
      <c r="F22" s="37"/>
      <c r="G22" s="38"/>
      <c r="H22" s="22"/>
      <c r="I22" s="22"/>
      <c r="J22" s="22"/>
      <c r="K22" s="22"/>
      <c r="L22" s="22"/>
    </row>
    <row r="23" spans="1:12" x14ac:dyDescent="0.25">
      <c r="A23" s="3" t="s">
        <v>23</v>
      </c>
      <c r="B23" s="41">
        <v>-4683000</v>
      </c>
      <c r="C23" s="41">
        <v>-4105000</v>
      </c>
      <c r="D23" s="41">
        <v>-536000</v>
      </c>
      <c r="E23" s="42">
        <v>-955000</v>
      </c>
      <c r="F23" s="42">
        <v>-9398000</v>
      </c>
      <c r="G23" s="38">
        <v>-648930000</v>
      </c>
      <c r="H23" s="22"/>
      <c r="I23" s="22"/>
      <c r="J23" s="22"/>
      <c r="K23" s="22"/>
      <c r="L23" s="22"/>
    </row>
    <row r="24" spans="1:12" x14ac:dyDescent="0.25">
      <c r="A24" s="3" t="s">
        <v>24</v>
      </c>
      <c r="B24" s="41">
        <v>44000</v>
      </c>
      <c r="C24" s="41">
        <v>40000</v>
      </c>
      <c r="D24" s="41">
        <v>30000</v>
      </c>
      <c r="E24" s="42">
        <v>109000</v>
      </c>
      <c r="F24" s="42">
        <v>67000</v>
      </c>
      <c r="G24" s="38">
        <v>-9876000</v>
      </c>
      <c r="H24" s="22"/>
      <c r="I24" s="22"/>
      <c r="J24" s="22"/>
      <c r="K24" s="22"/>
      <c r="L24" s="22"/>
    </row>
    <row r="25" spans="1:12" x14ac:dyDescent="0.25">
      <c r="A25" s="1"/>
      <c r="B25" s="41">
        <v>-4639000</v>
      </c>
      <c r="C25" s="41">
        <v>-4065000</v>
      </c>
      <c r="D25" s="41">
        <v>-506000</v>
      </c>
      <c r="E25" s="41">
        <v>-846000</v>
      </c>
      <c r="F25" s="41">
        <v>-9331000</v>
      </c>
      <c r="G25" s="38">
        <f>SUM(G23:G24)</f>
        <v>-658806000</v>
      </c>
      <c r="H25" s="22"/>
      <c r="I25" s="22"/>
      <c r="J25" s="22"/>
      <c r="K25" s="22"/>
      <c r="L25" s="22"/>
    </row>
    <row r="26" spans="1:12" x14ac:dyDescent="0.25">
      <c r="A26" s="73" t="s">
        <v>56</v>
      </c>
      <c r="B26" s="47">
        <f t="shared" ref="B26:E26" si="6">SUM(B21,B25)</f>
        <v>14091000</v>
      </c>
      <c r="C26" s="47">
        <f t="shared" si="6"/>
        <v>12357000</v>
      </c>
      <c r="D26" s="47">
        <f t="shared" si="6"/>
        <v>1640000</v>
      </c>
      <c r="E26" s="47">
        <f t="shared" si="6"/>
        <v>2975000</v>
      </c>
      <c r="F26" s="47">
        <f>SUM(F21,F25)</f>
        <v>28259000</v>
      </c>
      <c r="G26" s="47">
        <f>SUM(G21,G25)</f>
        <v>1936917000</v>
      </c>
      <c r="H26" s="22"/>
      <c r="I26" s="22"/>
      <c r="J26" s="22"/>
      <c r="K26" s="22"/>
      <c r="L26" s="22"/>
    </row>
    <row r="27" spans="1:12" x14ac:dyDescent="0.25">
      <c r="A27" s="1"/>
      <c r="B27" s="41"/>
      <c r="C27" s="41"/>
      <c r="D27" s="41"/>
      <c r="E27" s="41"/>
      <c r="F27" s="41"/>
      <c r="G27" s="38"/>
      <c r="H27" s="22"/>
      <c r="I27" s="22"/>
      <c r="J27" s="22"/>
      <c r="K27" s="22"/>
      <c r="L27" s="22"/>
    </row>
    <row r="28" spans="1:12" x14ac:dyDescent="0.25">
      <c r="A28" s="1"/>
      <c r="B28" s="41"/>
      <c r="C28" s="37"/>
      <c r="D28" s="40"/>
      <c r="E28" s="40"/>
      <c r="F28" s="40"/>
      <c r="G28" s="38"/>
      <c r="H28" s="22"/>
      <c r="I28" s="22"/>
      <c r="J28" s="22"/>
      <c r="K28" s="22"/>
      <c r="L28" s="22"/>
    </row>
    <row r="29" spans="1:12" s="52" customFormat="1" x14ac:dyDescent="0.25">
      <c r="A29" s="73" t="s">
        <v>57</v>
      </c>
      <c r="B29" s="59">
        <f>B26/('1'!B48/10)</f>
        <v>14.17605633802817</v>
      </c>
      <c r="C29" s="59">
        <f>C26/('1'!C48/10)</f>
        <v>12.43158953722334</v>
      </c>
      <c r="D29" s="59">
        <f>D26/('1'!D48/10)</f>
        <v>1.6498993963782695</v>
      </c>
      <c r="E29" s="59">
        <f>E26/('1'!E48/10)</f>
        <v>2.992957746478873</v>
      </c>
      <c r="F29" s="59">
        <f>F26/('1'!F48/10)</f>
        <v>28.429577464788732</v>
      </c>
      <c r="G29" s="59">
        <f>G26/('1'!G48/10)</f>
        <v>19.717639849052301</v>
      </c>
      <c r="H29" s="22"/>
      <c r="I29" s="22"/>
      <c r="J29" s="22"/>
      <c r="K29" s="22"/>
      <c r="L29" s="22"/>
    </row>
    <row r="30" spans="1:12" x14ac:dyDescent="0.25">
      <c r="A30" s="74" t="s">
        <v>58</v>
      </c>
      <c r="B30" s="39">
        <v>994000</v>
      </c>
      <c r="C30" s="40">
        <v>994000</v>
      </c>
      <c r="D30" s="40">
        <v>994000</v>
      </c>
      <c r="E30" s="40">
        <v>994000</v>
      </c>
      <c r="F30" s="40">
        <v>994000</v>
      </c>
      <c r="G30" s="40">
        <v>994000</v>
      </c>
      <c r="H30" s="22"/>
      <c r="I30" s="22"/>
      <c r="J30" s="22"/>
      <c r="K30" s="22"/>
    </row>
    <row r="31" spans="1:12" x14ac:dyDescent="0.25">
      <c r="B31" s="14"/>
      <c r="C31" s="13"/>
      <c r="D31" s="13"/>
      <c r="E31" s="13"/>
      <c r="F31" s="13"/>
      <c r="G31" s="4"/>
    </row>
    <row r="32" spans="1:12" x14ac:dyDescent="0.25">
      <c r="B32" s="14"/>
      <c r="C32" s="13"/>
      <c r="D32" s="13"/>
      <c r="E32" s="13"/>
      <c r="F32" s="13"/>
      <c r="G32" s="4"/>
    </row>
    <row r="33" spans="2:7" x14ac:dyDescent="0.25">
      <c r="B33" s="14"/>
      <c r="C33" s="13"/>
      <c r="D33" s="13"/>
      <c r="E33" s="13"/>
      <c r="F33" s="13"/>
      <c r="G33" s="4"/>
    </row>
    <row r="34" spans="2:7" x14ac:dyDescent="0.25">
      <c r="B34" s="14"/>
      <c r="C34" s="13"/>
      <c r="D34" s="13"/>
      <c r="E34" s="13"/>
      <c r="F34" s="13"/>
      <c r="G34" s="4"/>
    </row>
    <row r="35" spans="2:7" x14ac:dyDescent="0.25">
      <c r="B35" s="14"/>
      <c r="C35" s="13"/>
      <c r="D35" s="13"/>
      <c r="E35" s="13"/>
      <c r="F35" s="13"/>
      <c r="G35" s="4"/>
    </row>
    <row r="36" spans="2:7" x14ac:dyDescent="0.25">
      <c r="B36" s="14"/>
      <c r="C36" s="13"/>
      <c r="D36" s="13"/>
      <c r="E36" s="13"/>
      <c r="F36" s="13"/>
      <c r="G36" s="4"/>
    </row>
    <row r="37" spans="2:7" x14ac:dyDescent="0.25">
      <c r="B37" s="14"/>
      <c r="C37" s="13"/>
      <c r="D37" s="13"/>
      <c r="E37" s="13"/>
      <c r="F37" s="13"/>
      <c r="G37" s="4"/>
    </row>
    <row r="38" spans="2:7" x14ac:dyDescent="0.25">
      <c r="B38" s="14"/>
      <c r="C38" s="13"/>
      <c r="D38" s="13"/>
      <c r="E38" s="13"/>
      <c r="F38" s="13"/>
      <c r="G38" s="4"/>
    </row>
    <row r="39" spans="2:7" x14ac:dyDescent="0.25">
      <c r="B39" s="14"/>
      <c r="C39" s="13"/>
      <c r="D39" s="13"/>
      <c r="E39" s="13"/>
      <c r="F39" s="13"/>
      <c r="G39" s="4"/>
    </row>
    <row r="40" spans="2:7" x14ac:dyDescent="0.25">
      <c r="B40" s="14"/>
      <c r="C40" s="13"/>
      <c r="D40" s="13"/>
      <c r="E40" s="13"/>
      <c r="F40" s="13"/>
      <c r="G40" s="4"/>
    </row>
    <row r="41" spans="2:7" x14ac:dyDescent="0.25">
      <c r="B41" s="14"/>
      <c r="C41" s="13"/>
      <c r="D41" s="13"/>
      <c r="E41" s="13"/>
      <c r="F41" s="13"/>
      <c r="G41" s="4"/>
    </row>
    <row r="42" spans="2:7" x14ac:dyDescent="0.25">
      <c r="B42" s="14"/>
      <c r="C42" s="13"/>
      <c r="D42" s="13"/>
      <c r="E42" s="13"/>
      <c r="F42" s="13"/>
      <c r="G42" s="4"/>
    </row>
    <row r="43" spans="2:7" x14ac:dyDescent="0.25">
      <c r="B43" s="14"/>
      <c r="C43" s="13"/>
      <c r="D43" s="13"/>
      <c r="E43" s="13"/>
      <c r="F43" s="13"/>
      <c r="G43" s="4"/>
    </row>
    <row r="44" spans="2:7" x14ac:dyDescent="0.25">
      <c r="B44" s="14"/>
      <c r="C44" s="13"/>
      <c r="D44" s="13"/>
      <c r="E44" s="13"/>
      <c r="F44" s="13"/>
      <c r="G44" s="4"/>
    </row>
    <row r="45" spans="2:7" x14ac:dyDescent="0.25">
      <c r="B45" s="14"/>
      <c r="C45" s="13"/>
      <c r="D45" s="13"/>
      <c r="E45" s="13"/>
      <c r="F45" s="13"/>
      <c r="G45" s="4"/>
    </row>
    <row r="46" spans="2:7" x14ac:dyDescent="0.25">
      <c r="B46" s="14"/>
      <c r="C46" s="13"/>
      <c r="D46" s="13"/>
      <c r="E46" s="13"/>
      <c r="F46" s="13"/>
      <c r="G46" s="4"/>
    </row>
    <row r="47" spans="2:7" x14ac:dyDescent="0.25">
      <c r="B47" s="14"/>
      <c r="C47" s="13"/>
      <c r="D47" s="13"/>
      <c r="E47" s="13"/>
      <c r="F47" s="13"/>
      <c r="G47" s="4"/>
    </row>
    <row r="48" spans="2:7" x14ac:dyDescent="0.25">
      <c r="B48" s="12"/>
      <c r="C48" s="4"/>
      <c r="D48" s="4"/>
      <c r="E48" s="4"/>
      <c r="F48" s="4"/>
      <c r="G48" s="4"/>
    </row>
    <row r="49" spans="1:7" x14ac:dyDescent="0.25">
      <c r="B49" s="12"/>
      <c r="C49" s="4"/>
      <c r="D49" s="4"/>
      <c r="E49" s="4"/>
      <c r="F49" s="4"/>
      <c r="G49" s="4"/>
    </row>
    <row r="50" spans="1:7" x14ac:dyDescent="0.25">
      <c r="B50" s="12"/>
      <c r="C50" s="4"/>
      <c r="D50" s="4"/>
      <c r="E50" s="4"/>
      <c r="F50" s="4"/>
      <c r="G50" s="4"/>
    </row>
    <row r="51" spans="1:7" x14ac:dyDescent="0.25">
      <c r="G51" s="4"/>
    </row>
    <row r="52" spans="1:7" x14ac:dyDescent="0.25">
      <c r="A5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6" sqref="H16"/>
    </sheetView>
  </sheetViews>
  <sheetFormatPr defaultRowHeight="15" x14ac:dyDescent="0.25"/>
  <cols>
    <col min="1" max="1" width="49.28515625" customWidth="1"/>
    <col min="2" max="3" width="15.7109375" bestFit="1" customWidth="1"/>
    <col min="4" max="4" width="15.28515625" customWidth="1"/>
    <col min="5" max="5" width="15.7109375" bestFit="1" customWidth="1"/>
    <col min="6" max="6" width="16" bestFit="1" customWidth="1"/>
    <col min="7" max="7" width="18" customWidth="1"/>
    <col min="8" max="8" width="17" bestFit="1" customWidth="1"/>
  </cols>
  <sheetData>
    <row r="1" spans="1:12" ht="15.75" x14ac:dyDescent="0.25">
      <c r="A1" s="2" t="s">
        <v>11</v>
      </c>
    </row>
    <row r="2" spans="1:12" ht="15.75" x14ac:dyDescent="0.25">
      <c r="A2" s="2" t="s">
        <v>59</v>
      </c>
    </row>
    <row r="3" spans="1:12" ht="15.75" x14ac:dyDescent="0.25">
      <c r="A3" s="2" t="s">
        <v>35</v>
      </c>
    </row>
    <row r="4" spans="1:12" x14ac:dyDescent="0.25">
      <c r="B4" s="61" t="s">
        <v>31</v>
      </c>
      <c r="C4" s="61" t="s">
        <v>32</v>
      </c>
      <c r="D4" s="61" t="s">
        <v>33</v>
      </c>
      <c r="E4" s="61" t="s">
        <v>31</v>
      </c>
      <c r="F4" s="61" t="s">
        <v>32</v>
      </c>
      <c r="G4" s="61" t="s">
        <v>32</v>
      </c>
    </row>
    <row r="5" spans="1:12" ht="15.75" x14ac:dyDescent="0.25">
      <c r="A5" s="2"/>
      <c r="B5" s="16">
        <v>43100</v>
      </c>
      <c r="C5" s="16">
        <v>42825</v>
      </c>
      <c r="D5" s="16">
        <v>43373</v>
      </c>
      <c r="E5" s="16">
        <v>43465</v>
      </c>
      <c r="F5" s="16">
        <v>43190</v>
      </c>
      <c r="G5" s="16">
        <v>43555</v>
      </c>
    </row>
    <row r="6" spans="1:12" ht="15.75" x14ac:dyDescent="0.25">
      <c r="A6" s="2"/>
      <c r="B6" s="16"/>
      <c r="C6" s="16"/>
      <c r="D6" s="16"/>
      <c r="E6" s="16"/>
    </row>
    <row r="7" spans="1:12" x14ac:dyDescent="0.25">
      <c r="A7" s="73" t="s">
        <v>60</v>
      </c>
      <c r="B7" s="22"/>
      <c r="C7" s="22"/>
      <c r="D7" s="22"/>
      <c r="E7" s="22"/>
      <c r="F7" s="22"/>
      <c r="G7" s="22"/>
      <c r="H7" s="22"/>
    </row>
    <row r="8" spans="1:12" x14ac:dyDescent="0.25">
      <c r="A8" t="s">
        <v>85</v>
      </c>
      <c r="B8" s="22">
        <v>220510000</v>
      </c>
      <c r="C8" s="26">
        <v>166118000</v>
      </c>
      <c r="D8" s="26">
        <v>51147000</v>
      </c>
      <c r="E8" s="26">
        <v>184992000</v>
      </c>
      <c r="F8" s="22">
        <v>324553000</v>
      </c>
      <c r="G8" s="22">
        <v>134190479000</v>
      </c>
      <c r="H8" s="22"/>
      <c r="I8" s="22"/>
      <c r="J8" s="22"/>
      <c r="K8" s="22"/>
      <c r="L8" s="22"/>
    </row>
    <row r="9" spans="1:12" x14ac:dyDescent="0.25">
      <c r="A9" t="s">
        <v>86</v>
      </c>
      <c r="B9" s="22">
        <v>-122585000</v>
      </c>
      <c r="C9" s="26">
        <v>-27223000</v>
      </c>
      <c r="D9" s="22">
        <v>-31816000</v>
      </c>
      <c r="E9" s="26">
        <v>-44940000</v>
      </c>
      <c r="F9" s="26">
        <v>-244773000</v>
      </c>
      <c r="G9" s="22">
        <v>-141150718000</v>
      </c>
      <c r="H9" s="22"/>
      <c r="I9" s="22"/>
      <c r="J9" s="22"/>
      <c r="K9" s="22"/>
      <c r="L9" s="22"/>
    </row>
    <row r="10" spans="1:12" x14ac:dyDescent="0.25">
      <c r="A10" t="s">
        <v>5</v>
      </c>
      <c r="B10" s="22">
        <v>-6208000</v>
      </c>
      <c r="C10" s="26">
        <v>-4151000</v>
      </c>
      <c r="D10" s="44">
        <v>-2520000</v>
      </c>
      <c r="E10" s="26">
        <v>-2847000</v>
      </c>
      <c r="F10" s="22">
        <v>-11323000</v>
      </c>
      <c r="G10" s="22">
        <v>-798449000</v>
      </c>
      <c r="H10" s="22"/>
      <c r="I10" s="22"/>
      <c r="J10" s="22"/>
      <c r="K10" s="22"/>
      <c r="L10" s="22"/>
    </row>
    <row r="11" spans="1:12" ht="15.75" x14ac:dyDescent="0.25">
      <c r="A11" s="6" t="s">
        <v>9</v>
      </c>
      <c r="B11" s="45">
        <f t="shared" ref="B11:G11" si="0">SUM(B8:B10)</f>
        <v>91717000</v>
      </c>
      <c r="C11" s="45">
        <f t="shared" si="0"/>
        <v>134744000</v>
      </c>
      <c r="D11" s="45">
        <f t="shared" si="0"/>
        <v>16811000</v>
      </c>
      <c r="E11" s="45">
        <f t="shared" si="0"/>
        <v>137205000</v>
      </c>
      <c r="F11" s="45">
        <f t="shared" si="0"/>
        <v>68457000</v>
      </c>
      <c r="G11" s="45">
        <f t="shared" si="0"/>
        <v>-7758688000</v>
      </c>
      <c r="H11" s="22"/>
      <c r="I11" s="22"/>
      <c r="J11" s="22"/>
      <c r="K11" s="22"/>
      <c r="L11" s="22"/>
    </row>
    <row r="12" spans="1:12" x14ac:dyDescent="0.25">
      <c r="B12" s="22"/>
      <c r="C12" s="22"/>
      <c r="D12" s="22"/>
      <c r="E12" s="22"/>
      <c r="F12" s="22"/>
      <c r="G12" s="38"/>
      <c r="H12" s="22"/>
      <c r="I12" s="22"/>
      <c r="J12" s="22"/>
      <c r="K12" s="22"/>
      <c r="L12" s="22"/>
    </row>
    <row r="13" spans="1:12" x14ac:dyDescent="0.25">
      <c r="A13" s="73" t="s">
        <v>61</v>
      </c>
      <c r="B13" s="22"/>
      <c r="C13" s="22"/>
      <c r="D13" s="22"/>
      <c r="E13" s="22"/>
      <c r="F13" s="22"/>
      <c r="G13" s="38"/>
      <c r="H13" s="22"/>
      <c r="I13" s="22"/>
      <c r="J13" s="22"/>
      <c r="K13" s="22"/>
      <c r="L13" s="22"/>
    </row>
    <row r="14" spans="1:12" x14ac:dyDescent="0.25">
      <c r="A14" t="s">
        <v>25</v>
      </c>
      <c r="B14" s="44">
        <v>0</v>
      </c>
      <c r="C14" s="44">
        <v>0</v>
      </c>
      <c r="D14" s="26"/>
      <c r="E14" s="44">
        <v>0</v>
      </c>
      <c r="F14" s="44"/>
      <c r="G14" s="38">
        <v>-323000000</v>
      </c>
      <c r="H14" s="22"/>
      <c r="I14" s="22"/>
      <c r="J14" s="22"/>
      <c r="K14" s="22"/>
      <c r="L14" s="22"/>
    </row>
    <row r="15" spans="1:12" x14ac:dyDescent="0.25">
      <c r="A15" t="s">
        <v>83</v>
      </c>
      <c r="B15" s="44"/>
      <c r="C15" s="44"/>
      <c r="D15" s="26"/>
      <c r="E15" s="44"/>
      <c r="F15" s="44"/>
      <c r="G15" s="38">
        <v>4225910000</v>
      </c>
      <c r="H15" s="22"/>
      <c r="I15" s="22"/>
      <c r="J15" s="22"/>
      <c r="K15" s="22"/>
      <c r="L15" s="22"/>
    </row>
    <row r="16" spans="1:12" x14ac:dyDescent="0.25">
      <c r="A16" t="s">
        <v>84</v>
      </c>
      <c r="B16" s="44"/>
      <c r="C16" s="44"/>
      <c r="D16" s="26"/>
      <c r="E16" s="44"/>
      <c r="F16" s="44"/>
      <c r="G16" s="38">
        <v>2054775000</v>
      </c>
      <c r="H16" s="22"/>
      <c r="I16" s="22"/>
      <c r="J16" s="22"/>
      <c r="K16" s="22"/>
      <c r="L16" s="22"/>
    </row>
    <row r="17" spans="1:12" x14ac:dyDescent="0.25">
      <c r="A17" s="75"/>
      <c r="B17" s="46">
        <f>SUM(B14:B16)</f>
        <v>0</v>
      </c>
      <c r="C17" s="46">
        <f t="shared" ref="C17:G17" si="1">SUM(C14:C16)</f>
        <v>0</v>
      </c>
      <c r="D17" s="46">
        <f t="shared" si="1"/>
        <v>0</v>
      </c>
      <c r="E17" s="46">
        <f t="shared" si="1"/>
        <v>0</v>
      </c>
      <c r="F17" s="46">
        <f t="shared" si="1"/>
        <v>0</v>
      </c>
      <c r="G17" s="46">
        <f t="shared" si="1"/>
        <v>5957685000</v>
      </c>
      <c r="H17" s="22"/>
      <c r="I17" s="22"/>
      <c r="J17" s="22"/>
      <c r="K17" s="22"/>
      <c r="L17" s="22"/>
    </row>
    <row r="18" spans="1:12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25">
      <c r="A19" s="73" t="s">
        <v>62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5">
      <c r="A20" t="s">
        <v>10</v>
      </c>
      <c r="B20" s="22">
        <v>0</v>
      </c>
      <c r="C20" s="22">
        <v>-9664000</v>
      </c>
      <c r="D20" s="22">
        <v>0</v>
      </c>
      <c r="E20" s="22">
        <v>0</v>
      </c>
      <c r="F20" s="22">
        <v>-9456000</v>
      </c>
      <c r="G20" s="22">
        <v>-1259199000</v>
      </c>
      <c r="H20" s="22"/>
      <c r="I20" s="22"/>
      <c r="J20" s="22"/>
      <c r="K20" s="22"/>
      <c r="L20" s="22"/>
    </row>
    <row r="21" spans="1:12" s="10" customFormat="1" x14ac:dyDescent="0.25">
      <c r="A21" s="76"/>
      <c r="B21" s="47">
        <f t="shared" ref="B21:E21" si="2">SUM(B20:B20)</f>
        <v>0</v>
      </c>
      <c r="C21" s="46">
        <f t="shared" si="2"/>
        <v>-9664000</v>
      </c>
      <c r="D21" s="46">
        <f t="shared" si="2"/>
        <v>0</v>
      </c>
      <c r="E21" s="46">
        <f t="shared" si="2"/>
        <v>0</v>
      </c>
      <c r="F21" s="46">
        <f t="shared" ref="F21:G21" si="3">SUM(F20:F20)</f>
        <v>-9456000</v>
      </c>
      <c r="G21" s="46">
        <f t="shared" si="3"/>
        <v>-1259199000</v>
      </c>
      <c r="H21" s="22"/>
      <c r="I21" s="22"/>
      <c r="J21" s="22"/>
      <c r="K21" s="22"/>
      <c r="L21" s="22"/>
    </row>
    <row r="22" spans="1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25">
      <c r="A23" s="1" t="s">
        <v>63</v>
      </c>
      <c r="B23" s="45">
        <f t="shared" ref="B23:E23" si="4">SUM(B11,B17,B21)</f>
        <v>91717000</v>
      </c>
      <c r="C23" s="48">
        <f t="shared" si="4"/>
        <v>125080000</v>
      </c>
      <c r="D23" s="48">
        <f t="shared" si="4"/>
        <v>16811000</v>
      </c>
      <c r="E23" s="48">
        <f t="shared" si="4"/>
        <v>137205000</v>
      </c>
      <c r="F23" s="48">
        <f t="shared" ref="F23:G23" si="5">SUM(F11,F17,F21)</f>
        <v>59001000</v>
      </c>
      <c r="G23" s="48">
        <f t="shared" si="5"/>
        <v>-3060202000</v>
      </c>
      <c r="H23" s="22"/>
      <c r="I23" s="22"/>
      <c r="J23" s="22"/>
      <c r="K23" s="22"/>
      <c r="L23" s="22"/>
    </row>
    <row r="24" spans="1:12" x14ac:dyDescent="0.25">
      <c r="A24" s="74" t="s">
        <v>64</v>
      </c>
      <c r="B24" s="49">
        <v>35746</v>
      </c>
      <c r="C24" s="49">
        <v>40684</v>
      </c>
      <c r="D24" s="49">
        <v>113010</v>
      </c>
      <c r="E24" s="49">
        <v>113010</v>
      </c>
      <c r="F24" s="49">
        <v>35746</v>
      </c>
      <c r="G24" s="22">
        <v>31166298000</v>
      </c>
      <c r="H24" s="22"/>
      <c r="I24" s="22"/>
      <c r="J24" s="22"/>
      <c r="K24" s="22"/>
      <c r="L24" s="22"/>
    </row>
    <row r="25" spans="1:12" ht="15.75" thickBot="1" x14ac:dyDescent="0.3">
      <c r="A25" s="73" t="s">
        <v>65</v>
      </c>
      <c r="B25" s="50">
        <f t="shared" ref="B25:G25" si="6">B23+B24</f>
        <v>91752746</v>
      </c>
      <c r="C25" s="50">
        <f t="shared" si="6"/>
        <v>125120684</v>
      </c>
      <c r="D25" s="50">
        <f t="shared" si="6"/>
        <v>16924010</v>
      </c>
      <c r="E25" s="50">
        <f t="shared" si="6"/>
        <v>137318010</v>
      </c>
      <c r="F25" s="50">
        <f t="shared" si="6"/>
        <v>59036746</v>
      </c>
      <c r="G25" s="50">
        <f t="shared" si="6"/>
        <v>28106096000</v>
      </c>
      <c r="H25" s="22"/>
      <c r="I25" s="22"/>
      <c r="J25" s="22"/>
      <c r="K25" s="22"/>
      <c r="L25" s="22"/>
    </row>
    <row r="26" spans="1:12" ht="15.75" thickTop="1" x14ac:dyDescent="0.25">
      <c r="B26" s="24"/>
      <c r="C26" s="22"/>
      <c r="D26" s="22"/>
      <c r="E26" s="22"/>
      <c r="F26" s="22"/>
      <c r="G26" s="22"/>
      <c r="H26" s="22"/>
    </row>
    <row r="27" spans="1:12" s="52" customFormat="1" x14ac:dyDescent="0.25">
      <c r="A27" s="73" t="s">
        <v>66</v>
      </c>
      <c r="B27" s="51">
        <f>B11/('1'!B48/10)</f>
        <v>92.270623742454731</v>
      </c>
      <c r="C27" s="51">
        <f>C11/('1'!C48/10)</f>
        <v>135.55734406438631</v>
      </c>
      <c r="D27" s="51">
        <f>D11/('1'!D48/10)</f>
        <v>16.912474849094568</v>
      </c>
      <c r="E27" s="51">
        <f>E11/('1'!E48/10)</f>
        <v>138.03319919517102</v>
      </c>
      <c r="F27" s="51">
        <f>F11/('1'!F48/10)</f>
        <v>68.870221327967812</v>
      </c>
      <c r="G27" s="51">
        <f>G11/('1'!G48/10)</f>
        <v>-78.982741999354587</v>
      </c>
    </row>
    <row r="28" spans="1:12" x14ac:dyDescent="0.25">
      <c r="A28" s="73" t="s">
        <v>67</v>
      </c>
      <c r="B28" s="5">
        <v>994000</v>
      </c>
      <c r="C28">
        <v>994000</v>
      </c>
      <c r="D28">
        <v>994000</v>
      </c>
      <c r="E28">
        <v>994000</v>
      </c>
      <c r="F28">
        <v>994000</v>
      </c>
      <c r="G28">
        <v>994000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5" customWidth="1"/>
    <col min="3" max="3" width="11.5703125" customWidth="1"/>
    <col min="4" max="4" width="12.42578125" customWidth="1"/>
    <col min="5" max="5" width="10.42578125" customWidth="1"/>
    <col min="6" max="6" width="11.28515625" customWidth="1"/>
  </cols>
  <sheetData>
    <row r="1" spans="1:6" ht="15.75" x14ac:dyDescent="0.25">
      <c r="A1" s="2" t="s">
        <v>11</v>
      </c>
    </row>
    <row r="2" spans="1:6" x14ac:dyDescent="0.25">
      <c r="A2" s="1" t="s">
        <v>72</v>
      </c>
    </row>
    <row r="3" spans="1:6" ht="15.75" x14ac:dyDescent="0.25">
      <c r="A3" s="2" t="s">
        <v>35</v>
      </c>
    </row>
    <row r="4" spans="1:6" x14ac:dyDescent="0.25">
      <c r="B4" s="61" t="s">
        <v>31</v>
      </c>
      <c r="C4" s="61" t="s">
        <v>32</v>
      </c>
      <c r="D4" s="61" t="s">
        <v>33</v>
      </c>
      <c r="E4" s="61" t="s">
        <v>31</v>
      </c>
      <c r="F4" s="61" t="s">
        <v>32</v>
      </c>
    </row>
    <row r="5" spans="1:6" x14ac:dyDescent="0.25">
      <c r="B5" s="62">
        <v>43100</v>
      </c>
      <c r="C5" s="62">
        <v>43190</v>
      </c>
      <c r="D5" s="62">
        <v>43373</v>
      </c>
      <c r="E5" s="62">
        <v>43465</v>
      </c>
      <c r="F5" s="62">
        <v>43190</v>
      </c>
    </row>
    <row r="6" spans="1:6" x14ac:dyDescent="0.25">
      <c r="A6" s="3" t="s">
        <v>68</v>
      </c>
      <c r="B6" s="9">
        <f>'2'!B26/'1'!B23</f>
        <v>5.0065908921332107E-2</v>
      </c>
      <c r="C6" s="9">
        <f>'2'!C26/'1'!C23</f>
        <v>4.1747467854078124E-2</v>
      </c>
      <c r="D6" s="9">
        <f>'2'!D26/'1'!D23</f>
        <v>4.9464934187508297E-3</v>
      </c>
      <c r="E6" s="9">
        <f>'2'!E26/'1'!E23</f>
        <v>9.1404308138516698E-3</v>
      </c>
      <c r="F6" s="9">
        <f>'2'!F26/'1'!F23</f>
        <v>0.10188049348533028</v>
      </c>
    </row>
    <row r="7" spans="1:6" x14ac:dyDescent="0.25">
      <c r="A7" s="3" t="s">
        <v>69</v>
      </c>
      <c r="B7" s="9">
        <f>'2'!B26/'1'!B51</f>
        <v>8.9793915603532878E-2</v>
      </c>
      <c r="C7" s="9">
        <f>'2'!C26/'1'!C51</f>
        <v>0.10819258753381839</v>
      </c>
      <c r="D7" s="9">
        <f>'2'!D26/'1'!D51</f>
        <v>9.6521687952445413E-3</v>
      </c>
      <c r="E7" s="9">
        <f>'2'!E26/'1'!E51</f>
        <v>1.7370741248941699E-2</v>
      </c>
      <c r="F7" s="9">
        <f>'2'!F26/'1'!F51</f>
        <v>0.17592494599423522</v>
      </c>
    </row>
    <row r="8" spans="1:6" x14ac:dyDescent="0.25">
      <c r="A8" s="3" t="s">
        <v>26</v>
      </c>
      <c r="B8" s="21">
        <v>-1</v>
      </c>
      <c r="C8" s="21">
        <v>0</v>
      </c>
      <c r="D8" s="21">
        <v>0</v>
      </c>
      <c r="E8" s="21">
        <v>0</v>
      </c>
      <c r="F8" s="21">
        <v>0</v>
      </c>
    </row>
    <row r="9" spans="1:6" x14ac:dyDescent="0.25">
      <c r="A9" s="3" t="s">
        <v>27</v>
      </c>
      <c r="B9" s="20">
        <f>'1'!B22/'1'!B43</f>
        <v>2.1946144927066187</v>
      </c>
      <c r="C9" s="20">
        <f>'1'!C22/'1'!C43</f>
        <v>1.579968127842764</v>
      </c>
      <c r="D9" s="20">
        <f>'1'!D22/'1'!D43</f>
        <v>2.0076537608137417</v>
      </c>
      <c r="E9" s="20">
        <f>'1'!E22/'1'!E43</f>
        <v>2.0633062698811866</v>
      </c>
      <c r="F9" s="20">
        <f>'1'!F22/'1'!F43</f>
        <v>2.3119127139321991</v>
      </c>
    </row>
    <row r="10" spans="1:6" x14ac:dyDescent="0.25">
      <c r="A10" s="3" t="s">
        <v>70</v>
      </c>
      <c r="B10" s="19">
        <f>'2'!B26/'2'!B7</f>
        <v>9.8308845075139178E-2</v>
      </c>
      <c r="C10" s="19">
        <f>'2'!C26/'2'!C7</f>
        <v>8.5210111848184361E-2</v>
      </c>
      <c r="D10" s="19">
        <f>'2'!D26/'2'!D7</f>
        <v>2.5743662192920493E-2</v>
      </c>
      <c r="E10" s="19">
        <f>'2'!E26/'2'!E7</f>
        <v>4.4954516606727314E-2</v>
      </c>
      <c r="F10" s="19">
        <f>'2'!F26/'2'!F7</f>
        <v>0.1026152192542885</v>
      </c>
    </row>
    <row r="11" spans="1:6" x14ac:dyDescent="0.25">
      <c r="A11" t="s">
        <v>28</v>
      </c>
      <c r="B11" s="9">
        <f>'2'!B12/'2'!B7</f>
        <v>0.12609708792052129</v>
      </c>
      <c r="C11" s="9">
        <f>'2'!C12/'2'!C7</f>
        <v>0.10369057634224717</v>
      </c>
      <c r="D11" s="9">
        <f>'2'!D12/'2'!D7</f>
        <v>1.5713052350678911E-2</v>
      </c>
      <c r="E11" s="9">
        <f>'2'!E12/'2'!E7</f>
        <v>-1.1907280365076007E-2</v>
      </c>
      <c r="F11" s="9">
        <f>'2'!F12/'2'!F7</f>
        <v>0.13322657486891223</v>
      </c>
    </row>
    <row r="12" spans="1:6" x14ac:dyDescent="0.25">
      <c r="A12" s="3" t="s">
        <v>71</v>
      </c>
      <c r="B12" s="60">
        <f>'2'!B26/('1'!B51)</f>
        <v>8.9793915603532878E-2</v>
      </c>
      <c r="C12" s="60">
        <f>'2'!C26/('1'!C51)</f>
        <v>0.10819258753381839</v>
      </c>
      <c r="D12" s="60">
        <f>'2'!D26/('1'!D51)</f>
        <v>9.6521687952445413E-3</v>
      </c>
      <c r="E12" s="60">
        <f>'2'!E26/('1'!E51)</f>
        <v>1.7370741248941699E-2</v>
      </c>
      <c r="F12" s="60">
        <f>'2'!F26/('1'!F51)</f>
        <v>0.17592494599423522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2017-04-17T04:07:28Z</dcterms:created>
  <dcterms:modified xsi:type="dcterms:W3CDTF">2020-04-11T15:31:11Z</dcterms:modified>
</cp:coreProperties>
</file>