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38" i="2" l="1"/>
  <c r="G36" i="2"/>
  <c r="I36" i="2"/>
  <c r="G34" i="2"/>
  <c r="G19" i="2"/>
  <c r="H19" i="2"/>
  <c r="I19" i="2"/>
  <c r="G17" i="2"/>
  <c r="H17" i="2"/>
  <c r="G28" i="3"/>
  <c r="G26" i="3"/>
  <c r="G24" i="3"/>
  <c r="G22" i="3"/>
  <c r="H22" i="3"/>
  <c r="G18" i="3"/>
  <c r="H18" i="3"/>
  <c r="G10" i="3"/>
  <c r="H10" i="3"/>
  <c r="H28" i="3" s="1"/>
  <c r="G21" i="1"/>
  <c r="H21" i="1"/>
  <c r="H28" i="1" s="1"/>
  <c r="F21" i="1"/>
  <c r="F28" i="1" s="1"/>
  <c r="G14" i="1"/>
  <c r="H14" i="1"/>
  <c r="I14" i="1"/>
  <c r="J14" i="1"/>
  <c r="G31" i="1"/>
  <c r="H31" i="1"/>
  <c r="H44" i="1" s="1"/>
  <c r="G47" i="1"/>
  <c r="H47" i="1"/>
  <c r="G46" i="1"/>
  <c r="G44" i="1"/>
  <c r="B44" i="1"/>
  <c r="C44" i="1"/>
  <c r="D44" i="1"/>
  <c r="E44" i="1"/>
  <c r="F44" i="1"/>
  <c r="B31" i="1"/>
  <c r="C31" i="1"/>
  <c r="D31" i="1"/>
  <c r="E31" i="1"/>
  <c r="F31" i="1"/>
  <c r="B28" i="1"/>
  <c r="F13" i="1"/>
  <c r="F14" i="1"/>
  <c r="B21" i="1"/>
  <c r="C21" i="1"/>
  <c r="D21" i="1"/>
  <c r="E21" i="1"/>
  <c r="G13" i="1"/>
  <c r="G9" i="1"/>
  <c r="H9" i="1"/>
  <c r="H13" i="1" s="1"/>
  <c r="F9" i="1"/>
  <c r="H24" i="3" l="1"/>
  <c r="H26" i="3" s="1"/>
  <c r="H34" i="2"/>
  <c r="H36" i="2" s="1"/>
  <c r="H38" i="2" s="1"/>
  <c r="G28" i="1"/>
  <c r="H46" i="1"/>
  <c r="C9" i="1"/>
  <c r="D13" i="1"/>
  <c r="D9" i="1"/>
  <c r="F19" i="2" l="1"/>
  <c r="D22" i="3"/>
  <c r="E22" i="3"/>
  <c r="F22" i="3"/>
  <c r="C22" i="3"/>
  <c r="D18" i="3"/>
  <c r="E18" i="3"/>
  <c r="F18" i="3"/>
  <c r="D10" i="3"/>
  <c r="E10" i="3"/>
  <c r="F10" i="3"/>
  <c r="F24" i="3" s="1"/>
  <c r="F26" i="3" s="1"/>
  <c r="C14" i="1"/>
  <c r="C28" i="1" s="1"/>
  <c r="D14" i="1"/>
  <c r="D28" i="1" s="1"/>
  <c r="E14" i="1"/>
  <c r="E9" i="1"/>
  <c r="E13" i="1" s="1"/>
  <c r="E46" i="1" s="1"/>
  <c r="E28" i="1" l="1"/>
  <c r="D24" i="3"/>
  <c r="D26" i="3" s="1"/>
  <c r="E24" i="3"/>
  <c r="E26" i="3" s="1"/>
  <c r="C47" i="1"/>
  <c r="D47" i="1"/>
  <c r="E47" i="1"/>
  <c r="F47" i="1"/>
  <c r="B47" i="1"/>
  <c r="C17" i="2" l="1"/>
  <c r="D17" i="2"/>
  <c r="E17" i="2"/>
  <c r="F17" i="2"/>
  <c r="C19" i="2"/>
  <c r="D19" i="2"/>
  <c r="E19" i="2"/>
  <c r="E34" i="2" l="1"/>
  <c r="E36" i="2" s="1"/>
  <c r="F34" i="2"/>
  <c r="F36" i="2" s="1"/>
  <c r="D34" i="2"/>
  <c r="D36" i="2" s="1"/>
  <c r="C34" i="2"/>
  <c r="C36" i="2" s="1"/>
  <c r="B19" i="2"/>
  <c r="B17" i="2"/>
  <c r="B14" i="1"/>
  <c r="B9" i="1"/>
  <c r="B13" i="1" s="1"/>
  <c r="B46" i="1" s="1"/>
  <c r="C13" i="1"/>
  <c r="C46" i="1" l="1"/>
  <c r="B34" i="2"/>
  <c r="C38" i="2"/>
  <c r="B22" i="3"/>
  <c r="B18" i="3"/>
  <c r="B10" i="3"/>
  <c r="B28" i="3" s="1"/>
  <c r="C18" i="3"/>
  <c r="C10" i="3"/>
  <c r="C28" i="3" l="1"/>
  <c r="C24" i="3"/>
  <c r="C26" i="3" s="1"/>
  <c r="B24" i="3"/>
  <c r="B26" i="3" s="1"/>
  <c r="B36" i="2"/>
  <c r="B38" i="2" s="1"/>
  <c r="E28" i="3"/>
  <c r="F28" i="3"/>
  <c r="D28" i="3"/>
  <c r="E38" i="2"/>
  <c r="F38" i="2"/>
  <c r="D38" i="2"/>
  <c r="F46" i="1"/>
  <c r="D46" i="1"/>
</calcChain>
</file>

<file path=xl/sharedStrings.xml><?xml version="1.0" encoding="utf-8"?>
<sst xmlns="http://schemas.openxmlformats.org/spreadsheetml/2006/main" count="121" uniqueCount="97">
  <si>
    <t>Reserve For Exceptional Losses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</si>
  <si>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</si>
  <si>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</si>
  <si>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</si>
  <si>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</si>
  <si>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</si>
  <si>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</si>
  <si>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</si>
  <si>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</si>
  <si>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</si>
  <si>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</si>
  <si>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</si>
  <si>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Share &amp; Debenture/ Investment in Shares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</si>
  <si>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</si>
  <si>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</si>
  <si>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</si>
  <si>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</si>
  <si>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</si>
  <si>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Land Purchase In Process</t>
  </si>
  <si>
    <t>Office Space Purchase In Process</t>
  </si>
  <si>
    <t>Insurance Stamps In Hand</t>
  </si>
  <si>
    <t>Income Statement</t>
  </si>
  <si>
    <t>Profit/(Loss) on Sale of Shares</t>
  </si>
  <si>
    <t>Dividend Income</t>
  </si>
  <si>
    <t>Interest,Dividend &amp; Rents</t>
  </si>
  <si>
    <t>-</t>
  </si>
  <si>
    <t>Gain On Sales Of Vehicles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</si>
  <si>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</si>
  <si>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</si>
  <si>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</si>
  <si>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</si>
  <si>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</si>
  <si>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Employee Contribution To P.F.</t>
  </si>
  <si>
    <t>Legal &amp; Professional Fees</t>
  </si>
  <si>
    <t>Provision For Gratuity</t>
  </si>
  <si>
    <t>Donation &amp; Subscription</t>
  </si>
  <si>
    <t>Depreciation</t>
  </si>
  <si>
    <t>Loss Arised From Investment In Share</t>
  </si>
  <si>
    <t>Cash Flow Statement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</si>
  <si>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</si>
  <si>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</si>
  <si>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</si>
  <si>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</si>
  <si>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</si>
  <si>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Investment Made</t>
  </si>
  <si>
    <t>Building/ Office Space In Process</t>
  </si>
  <si>
    <t>Investment In Share/ Purchase of Share</t>
  </si>
  <si>
    <t>Others</t>
  </si>
  <si>
    <t>Dividend Paid</t>
  </si>
  <si>
    <t>General Reserve</t>
  </si>
  <si>
    <t xml:space="preserve">Islami Insurance Fundation </t>
  </si>
  <si>
    <t>Provision for employee Gratuity</t>
  </si>
  <si>
    <t>Provision for corporate spcial responsibility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</si>
  <si>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</si>
  <si>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</si>
  <si>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</si>
  <si>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</si>
  <si>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</si>
  <si>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</si>
  <si>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</si>
  <si>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</si>
  <si>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</si>
  <si>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</si>
  <si>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</si>
  <si>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</si>
  <si>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</si>
  <si>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</si>
  <si>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</si>
  <si>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</si>
  <si>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</si>
  <si>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</si>
  <si>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</si>
  <si>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</si>
  <si>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</si>
  <si>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</si>
  <si>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</si>
  <si>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</si>
  <si>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</si>
  <si>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3</t>
  </si>
  <si>
    <t>Quarter 2</t>
  </si>
  <si>
    <t>Quarter 1</t>
  </si>
  <si>
    <t>Outstanding Premium</t>
  </si>
  <si>
    <t>Interest Accrued but not due</t>
  </si>
  <si>
    <t>Reserve for unexpired risks</t>
  </si>
  <si>
    <t>Bank Overdraft &amp; Loans</t>
  </si>
  <si>
    <t>Net Claim</t>
  </si>
  <si>
    <t>Agency Commission</t>
  </si>
  <si>
    <t>Management Expenses</t>
  </si>
  <si>
    <t>Payment of Claims</t>
  </si>
  <si>
    <t>Federal Insurance Bangladesh Limited</t>
  </si>
  <si>
    <t>Library Account</t>
  </si>
  <si>
    <t>Investment Income</t>
  </si>
  <si>
    <t>Changes in Bank Overdraft &amp; Loans</t>
  </si>
  <si>
    <t>Not Found</t>
  </si>
  <si>
    <t>Loan &amp; Advances</t>
  </si>
  <si>
    <t>Not found</t>
  </si>
  <si>
    <t>Reserve for unexpired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</si>
</sst>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left" vertical="center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horizontal="right"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2" fontId="12" fillId="0" borderId="7" xfId="0" applyNumberFormat="1" applyFont="1" applyFill="1" applyBorder="1" applyAlignment="1">
      <alignment horizontal="right" vertical="top" wrapText="1"/>
    </xf>
    <xf numFmtId="164" fontId="8" fillId="0" borderId="0" xfId="1" applyNumberFormat="1" applyFont="1" applyFill="1" applyAlignment="1">
      <alignment horizontal="left" vertical="center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6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6" fillId="0" borderId="0" xfId="0" applyFont="1"/>
    <xf numFmtId="0" fontId="3" fillId="0" borderId="11" xfId="0" applyFont="1" applyBorder="1" applyAlignment="1">
      <alignment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12" fillId="0" borderId="0" xfId="0" applyFont="1" applyFill="1" applyAlignment="1">
      <alignment horizontal="right"/>
    </xf>
    <xf numFmtId="15" fontId="3" fillId="0" borderId="2" xfId="0" applyNumberFormat="1" applyFont="1" applyFill="1" applyBorder="1" applyAlignment="1">
      <alignment horizontal="right" wrapText="1"/>
    </xf>
    <xf numFmtId="15" fontId="3" fillId="0" borderId="3" xfId="0" applyNumberFormat="1" applyFont="1" applyFill="1" applyBorder="1" applyAlignment="1">
      <alignment horizontal="right" wrapText="1"/>
    </xf>
    <xf numFmtId="0" fontId="12" fillId="0" borderId="0" xfId="0" applyFont="1" applyFill="1"/>
    <xf numFmtId="0" fontId="3" fillId="0" borderId="0" xfId="0" applyFont="1" applyFill="1"/>
    <xf numFmtId="164" fontId="0" fillId="0" borderId="0" xfId="1" applyNumberFormat="1" applyFont="1" applyFill="1" applyAlignment="1">
      <alignment horizontal="right" vertical="top" wrapText="1"/>
    </xf>
    <xf numFmtId="164" fontId="3" fillId="0" borderId="0" xfId="1" applyNumberFormat="1" applyFont="1" applyFill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Alignment="1">
      <alignment horizontal="right"/>
    </xf>
    <xf numFmtId="164" fontId="12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left" wrapText="1"/>
    </xf>
    <xf numFmtId="164" fontId="0" fillId="0" borderId="5" xfId="1" applyNumberFormat="1" applyFont="1" applyFill="1" applyBorder="1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0" borderId="0" xfId="1" applyNumberFormat="1" applyFont="1" applyFill="1" applyBorder="1" applyAlignment="1">
      <alignment horizontal="left" vertical="top" wrapText="1"/>
    </xf>
    <xf numFmtId="164" fontId="0" fillId="0" borderId="0" xfId="1" applyNumberFormat="1" applyFont="1" applyFill="1" applyAlignment="1">
      <alignment horizontal="left" vertical="top" wrapText="1"/>
    </xf>
    <xf numFmtId="164" fontId="0" fillId="0" borderId="5" xfId="1" applyNumberFormat="1" applyFont="1" applyFill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left" vertical="top" wrapText="1"/>
    </xf>
    <xf numFmtId="164" fontId="3" fillId="0" borderId="0" xfId="1" applyNumberFormat="1" applyFont="1" applyFill="1" applyAlignment="1">
      <alignment horizontal="left" vertical="top" wrapText="1"/>
    </xf>
    <xf numFmtId="164" fontId="3" fillId="0" borderId="5" xfId="1" applyNumberFormat="1" applyFont="1" applyFill="1" applyBorder="1" applyAlignment="1">
      <alignment horizontal="left" vertical="top" wrapText="1"/>
    </xf>
    <xf numFmtId="15" fontId="3" fillId="0" borderId="0" xfId="0" applyNumberFormat="1" applyFont="1"/>
    <xf numFmtId="164" fontId="5" fillId="0" borderId="0" xfId="1" applyNumberFormat="1" applyFont="1" applyFill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0" fillId="3" borderId="0" xfId="0" applyFont="1" applyFill="1"/>
    <xf numFmtId="0" fontId="12" fillId="0" borderId="0" xfId="0" applyFont="1" applyFill="1" applyAlignment="1">
      <alignment horizontal="left" indent="1"/>
    </xf>
    <xf numFmtId="15" fontId="12" fillId="0" borderId="0" xfId="0" applyNumberFormat="1" applyFont="1" applyFill="1" applyAlignment="1">
      <alignment horizontal="left" indent="1"/>
    </xf>
    <xf numFmtId="0" fontId="1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topLeftCell="G1" activePane="topRight" state="frozen"/>
      <selection pane="topRight" activeCell="H41" sqref="H41"/>
    </sheetView>
  </sheetViews>
  <sheetFormatPr defaultRowHeight="15" x14ac:dyDescent="0.25"/>
  <cols>
    <col min="1" max="1" width="45.140625" style="2" customWidth="1"/>
    <col min="2" max="3" width="15" style="2" customWidth="1"/>
    <col min="4" max="6" width="19.28515625" style="2" bestFit="1" customWidth="1"/>
    <col min="7" max="7" width="12" style="2" customWidth="1"/>
    <col min="8" max="8" width="13.7109375" style="2" bestFit="1" customWidth="1"/>
    <col min="9" max="16384" width="9.140625" style="2"/>
  </cols>
  <sheetData>
    <row r="1" spans="1:10" ht="18.75" x14ac:dyDescent="0.3">
      <c r="A1" s="3" t="s">
        <v>89</v>
      </c>
      <c r="B1" s="3"/>
      <c r="C1" s="3"/>
    </row>
    <row r="2" spans="1:10" x14ac:dyDescent="0.25">
      <c r="A2" s="22" t="s">
        <v>53</v>
      </c>
    </row>
    <row r="3" spans="1:10" ht="15.75" thickBot="1" x14ac:dyDescent="0.3">
      <c r="A3" s="22" t="s">
        <v>54</v>
      </c>
      <c r="G3" s="2" t="s">
        <v>93</v>
      </c>
    </row>
    <row r="4" spans="1:10" ht="15.75" thickBot="1" x14ac:dyDescent="0.3">
      <c r="A4" s="4"/>
      <c r="B4" s="60" t="s">
        <v>78</v>
      </c>
      <c r="C4" s="60" t="s">
        <v>80</v>
      </c>
      <c r="D4" s="60" t="s">
        <v>79</v>
      </c>
      <c r="E4" s="60" t="s">
        <v>78</v>
      </c>
      <c r="F4" s="60" t="s">
        <v>80</v>
      </c>
      <c r="G4" s="60" t="s">
        <v>79</v>
      </c>
      <c r="H4" s="60" t="s">
        <v>78</v>
      </c>
    </row>
    <row r="5" spans="1:10" ht="15.75" x14ac:dyDescent="0.25">
      <c r="A5" s="23" t="s">
        <v>55</v>
      </c>
      <c r="B5" s="61">
        <v>43008</v>
      </c>
      <c r="C5" s="61">
        <v>43190</v>
      </c>
      <c r="D5" s="61">
        <v>43281</v>
      </c>
      <c r="E5" s="61">
        <v>43373</v>
      </c>
      <c r="F5" s="62">
        <v>43555</v>
      </c>
      <c r="G5" s="87">
        <v>43646</v>
      </c>
      <c r="H5" s="87">
        <v>43738</v>
      </c>
    </row>
    <row r="6" spans="1:10" ht="15.75" x14ac:dyDescent="0.25">
      <c r="A6" s="24"/>
      <c r="B6" s="78"/>
      <c r="C6" s="78"/>
      <c r="D6" s="78"/>
      <c r="E6" s="78"/>
      <c r="F6" s="79"/>
      <c r="G6" s="80"/>
      <c r="H6" s="80"/>
    </row>
    <row r="7" spans="1:10" x14ac:dyDescent="0.25">
      <c r="A7" s="25" t="s">
        <v>56</v>
      </c>
      <c r="B7" s="78"/>
      <c r="C7" s="78"/>
      <c r="D7" s="78"/>
      <c r="E7" s="78"/>
      <c r="F7" s="79"/>
      <c r="G7" s="80"/>
      <c r="H7" s="80"/>
    </row>
    <row r="8" spans="1:10" x14ac:dyDescent="0.25">
      <c r="A8" s="26" t="s">
        <v>57</v>
      </c>
      <c r="B8" s="81">
        <v>613667160</v>
      </c>
      <c r="C8" s="81">
        <v>613667160</v>
      </c>
      <c r="D8" s="82">
        <v>644350510</v>
      </c>
      <c r="E8" s="82">
        <v>613667160</v>
      </c>
      <c r="F8" s="83">
        <v>644350510</v>
      </c>
      <c r="G8" s="80"/>
      <c r="H8" s="80">
        <v>676568030</v>
      </c>
    </row>
    <row r="9" spans="1:10" x14ac:dyDescent="0.25">
      <c r="A9" s="26" t="s">
        <v>58</v>
      </c>
      <c r="B9" s="84">
        <f>SUM(B10:B12)</f>
        <v>75392014</v>
      </c>
      <c r="C9" s="84">
        <f>SUM(C10:C12)</f>
        <v>97132921</v>
      </c>
      <c r="D9" s="84">
        <f>SUM(D10:D12)</f>
        <v>78878191</v>
      </c>
      <c r="E9" s="84">
        <f t="shared" ref="E9" si="0">SUM(E10:E12)</f>
        <v>97132921</v>
      </c>
      <c r="F9" s="84">
        <f>SUM(F10:F12)</f>
        <v>102959037</v>
      </c>
      <c r="G9" s="84">
        <f t="shared" ref="G9:H9" si="1">SUM(G10:G12)</f>
        <v>0</v>
      </c>
      <c r="H9" s="84">
        <f t="shared" si="1"/>
        <v>98038214</v>
      </c>
    </row>
    <row r="10" spans="1:10" x14ac:dyDescent="0.25">
      <c r="A10" s="5" t="s">
        <v>0</v>
      </c>
      <c r="B10" s="81">
        <v>50674368</v>
      </c>
      <c r="C10" s="81">
        <v>55674368</v>
      </c>
      <c r="D10" s="82">
        <v>55674368</v>
      </c>
      <c r="E10" s="82">
        <v>55674368</v>
      </c>
      <c r="F10" s="83">
        <v>56674368</v>
      </c>
      <c r="G10" s="80"/>
      <c r="H10" s="80">
        <v>56674368</v>
      </c>
    </row>
    <row r="11" spans="1:10" x14ac:dyDescent="0.25">
      <c r="A11" s="5" t="s">
        <v>1</v>
      </c>
      <c r="B11" s="81">
        <v>20549710</v>
      </c>
      <c r="C11" s="81">
        <v>37499014</v>
      </c>
      <c r="D11" s="82">
        <v>19244284</v>
      </c>
      <c r="E11" s="82">
        <v>37499014</v>
      </c>
      <c r="F11" s="83">
        <v>42523107</v>
      </c>
      <c r="G11" s="80"/>
      <c r="H11" s="80">
        <v>37602284</v>
      </c>
    </row>
    <row r="12" spans="1:10" x14ac:dyDescent="0.25">
      <c r="A12" s="5" t="s">
        <v>49</v>
      </c>
      <c r="B12" s="81">
        <v>4167936</v>
      </c>
      <c r="C12" s="81">
        <v>3959539</v>
      </c>
      <c r="D12" s="82">
        <v>3959539</v>
      </c>
      <c r="E12" s="82">
        <v>3959539</v>
      </c>
      <c r="F12" s="83">
        <v>3761562</v>
      </c>
      <c r="G12" s="80"/>
      <c r="H12" s="80">
        <v>3761562</v>
      </c>
    </row>
    <row r="13" spans="1:10" x14ac:dyDescent="0.25">
      <c r="A13" s="6"/>
      <c r="B13" s="84">
        <f>B8+B9</f>
        <v>689059174</v>
      </c>
      <c r="C13" s="84">
        <f>C8+C9</f>
        <v>710800081</v>
      </c>
      <c r="D13" s="84">
        <f>D8+D9</f>
        <v>723228701</v>
      </c>
      <c r="E13" s="84">
        <f t="shared" ref="E13" si="2">E8+E9</f>
        <v>710800081</v>
      </c>
      <c r="F13" s="84">
        <f>F8+F9</f>
        <v>747309547</v>
      </c>
      <c r="G13" s="84">
        <f t="shared" ref="G13:H13" si="3">G8+G9</f>
        <v>0</v>
      </c>
      <c r="H13" s="84">
        <f t="shared" si="3"/>
        <v>774606244</v>
      </c>
    </row>
    <row r="14" spans="1:10" x14ac:dyDescent="0.25">
      <c r="A14" s="26" t="s">
        <v>59</v>
      </c>
      <c r="B14" s="84">
        <f>SUM(B15:B18)</f>
        <v>23463551</v>
      </c>
      <c r="C14" s="84">
        <f t="shared" ref="C14:E14" si="4">SUM(C15:C18)</f>
        <v>157401180</v>
      </c>
      <c r="D14" s="84">
        <f t="shared" si="4"/>
        <v>153001180</v>
      </c>
      <c r="E14" s="84">
        <f t="shared" si="4"/>
        <v>157401180</v>
      </c>
      <c r="F14" s="84">
        <f>SUM(F15:F18)</f>
        <v>117470687</v>
      </c>
      <c r="G14" s="84">
        <f t="shared" ref="G14:J14" si="5">SUM(G15:G18)</f>
        <v>0</v>
      </c>
      <c r="H14" s="84">
        <f t="shared" si="5"/>
        <v>39172971</v>
      </c>
      <c r="I14" s="84">
        <f t="shared" si="5"/>
        <v>0</v>
      </c>
      <c r="J14" s="84">
        <f t="shared" si="5"/>
        <v>0</v>
      </c>
    </row>
    <row r="15" spans="1:10" x14ac:dyDescent="0.25">
      <c r="A15" s="5" t="s">
        <v>2</v>
      </c>
      <c r="B15" s="81">
        <v>1424767</v>
      </c>
      <c r="C15" s="81">
        <v>1424767</v>
      </c>
      <c r="D15" s="82">
        <v>1424767</v>
      </c>
      <c r="E15" s="82">
        <v>1424767</v>
      </c>
      <c r="F15" s="83">
        <v>1570687</v>
      </c>
      <c r="G15" s="80"/>
      <c r="H15" s="80">
        <v>1570687</v>
      </c>
    </row>
    <row r="16" spans="1:10" x14ac:dyDescent="0.25">
      <c r="A16" s="5" t="s">
        <v>84</v>
      </c>
      <c r="B16" s="81">
        <v>22038784</v>
      </c>
      <c r="C16" s="81">
        <v>155976413</v>
      </c>
      <c r="D16" s="82">
        <v>151576413</v>
      </c>
      <c r="E16" s="82">
        <v>155976413</v>
      </c>
      <c r="F16" s="83">
        <v>115900000</v>
      </c>
      <c r="G16" s="80"/>
      <c r="H16" s="89">
        <v>37602284</v>
      </c>
    </row>
    <row r="17" spans="1:8" x14ac:dyDescent="0.25">
      <c r="A17" s="5" t="s">
        <v>3</v>
      </c>
      <c r="B17" s="81"/>
      <c r="C17" s="81"/>
      <c r="D17" s="82"/>
      <c r="E17" s="82"/>
      <c r="F17" s="83"/>
      <c r="G17" s="80"/>
      <c r="H17" s="80"/>
    </row>
    <row r="18" spans="1:8" x14ac:dyDescent="0.25">
      <c r="A18" s="5" t="s">
        <v>4</v>
      </c>
      <c r="B18" s="81"/>
      <c r="C18" s="81"/>
      <c r="D18" s="82"/>
      <c r="E18" s="82"/>
      <c r="F18" s="83"/>
      <c r="G18" s="80"/>
      <c r="H18" s="80"/>
    </row>
    <row r="19" spans="1:8" x14ac:dyDescent="0.25">
      <c r="A19" s="26" t="s">
        <v>5</v>
      </c>
      <c r="B19" s="84">
        <v>5076227</v>
      </c>
      <c r="C19" s="84">
        <v>3590327</v>
      </c>
      <c r="D19" s="85">
        <v>2515790</v>
      </c>
      <c r="E19" s="85">
        <v>3590327</v>
      </c>
      <c r="F19" s="86">
        <v>2566260</v>
      </c>
      <c r="G19" s="80"/>
      <c r="H19" s="80">
        <v>2535690</v>
      </c>
    </row>
    <row r="20" spans="1:8" x14ac:dyDescent="0.25">
      <c r="A20" s="26"/>
      <c r="B20" s="84"/>
      <c r="C20" s="84"/>
      <c r="D20" s="85"/>
      <c r="E20" s="85"/>
      <c r="F20" s="86"/>
      <c r="G20" s="80"/>
      <c r="H20" s="80"/>
    </row>
    <row r="21" spans="1:8" x14ac:dyDescent="0.25">
      <c r="A21" s="26" t="s">
        <v>6</v>
      </c>
      <c r="B21" s="84">
        <f t="shared" ref="B21:E21" si="6">SUM(B22:B27)</f>
        <v>447237336</v>
      </c>
      <c r="C21" s="84">
        <f t="shared" si="6"/>
        <v>423480219</v>
      </c>
      <c r="D21" s="84">
        <f t="shared" si="6"/>
        <v>431265686</v>
      </c>
      <c r="E21" s="84">
        <f t="shared" si="6"/>
        <v>423480219</v>
      </c>
      <c r="F21" s="84">
        <f>SUM(F22:F27)</f>
        <v>491264451</v>
      </c>
      <c r="G21" s="84">
        <f t="shared" ref="G21:H21" si="7">SUM(G22:G27)</f>
        <v>0</v>
      </c>
      <c r="H21" s="84">
        <f t="shared" si="7"/>
        <v>547761488</v>
      </c>
    </row>
    <row r="22" spans="1:8" ht="30" x14ac:dyDescent="0.25">
      <c r="A22" s="5" t="s">
        <v>7</v>
      </c>
      <c r="B22" s="81">
        <v>48070956</v>
      </c>
      <c r="C22" s="81">
        <v>48079290</v>
      </c>
      <c r="D22" s="82">
        <v>30371740</v>
      </c>
      <c r="E22" s="82">
        <v>48079290</v>
      </c>
      <c r="F22" s="83">
        <v>49820340</v>
      </c>
      <c r="G22" s="80"/>
      <c r="H22" s="80">
        <v>48520558</v>
      </c>
    </row>
    <row r="23" spans="1:8" ht="30" x14ac:dyDescent="0.25">
      <c r="A23" s="5" t="s">
        <v>8</v>
      </c>
      <c r="B23" s="81">
        <v>7585920</v>
      </c>
      <c r="C23" s="81">
        <v>3201566</v>
      </c>
      <c r="D23" s="82">
        <v>39981488</v>
      </c>
      <c r="E23" s="82">
        <v>3201566</v>
      </c>
      <c r="F23" s="83">
        <v>1905426</v>
      </c>
      <c r="G23" s="80"/>
      <c r="H23" s="80">
        <v>2473560</v>
      </c>
    </row>
    <row r="24" spans="1:8" x14ac:dyDescent="0.25">
      <c r="A24" s="5" t="s">
        <v>9</v>
      </c>
      <c r="B24" s="81"/>
      <c r="C24" s="81"/>
      <c r="D24" s="82"/>
      <c r="E24" s="82"/>
      <c r="F24" s="83"/>
      <c r="G24" s="80"/>
      <c r="H24" s="80"/>
    </row>
    <row r="25" spans="1:8" x14ac:dyDescent="0.25">
      <c r="A25" s="5" t="s">
        <v>94</v>
      </c>
      <c r="B25" s="81"/>
      <c r="C25" s="81"/>
      <c r="D25" s="82"/>
      <c r="E25" s="82"/>
      <c r="F25" s="83"/>
      <c r="G25" s="80"/>
      <c r="H25" s="80">
        <v>79000000</v>
      </c>
    </row>
    <row r="26" spans="1:8" x14ac:dyDescent="0.25">
      <c r="A26" s="5" t="s">
        <v>83</v>
      </c>
      <c r="B26" s="81">
        <v>85965810</v>
      </c>
      <c r="C26" s="81">
        <v>98326140</v>
      </c>
      <c r="D26" s="82">
        <v>113475308</v>
      </c>
      <c r="E26" s="82">
        <v>98326140</v>
      </c>
      <c r="F26" s="83">
        <v>124854285</v>
      </c>
      <c r="G26" s="80"/>
      <c r="H26" s="80">
        <v>105938196</v>
      </c>
    </row>
    <row r="27" spans="1:8" x14ac:dyDescent="0.25">
      <c r="A27" s="5" t="s">
        <v>10</v>
      </c>
      <c r="B27" s="81">
        <v>305614650</v>
      </c>
      <c r="C27" s="81">
        <v>273873223</v>
      </c>
      <c r="D27" s="82">
        <v>247437150</v>
      </c>
      <c r="E27" s="82">
        <v>273873223</v>
      </c>
      <c r="F27" s="83">
        <v>314684400</v>
      </c>
      <c r="G27" s="80"/>
      <c r="H27" s="80">
        <v>311829174</v>
      </c>
    </row>
    <row r="28" spans="1:8" x14ac:dyDescent="0.25">
      <c r="A28" s="6"/>
      <c r="B28" s="84">
        <f t="shared" ref="B28:E28" si="8">B21+B19+B14+B13</f>
        <v>1164836288</v>
      </c>
      <c r="C28" s="84">
        <f t="shared" si="8"/>
        <v>1295271807</v>
      </c>
      <c r="D28" s="84">
        <f t="shared" si="8"/>
        <v>1310011357</v>
      </c>
      <c r="E28" s="84">
        <f t="shared" si="8"/>
        <v>1295271807</v>
      </c>
      <c r="F28" s="84">
        <f>F21+F19+F14+F13</f>
        <v>1358610945</v>
      </c>
      <c r="G28" s="84">
        <f>G21+G19+G14+G13</f>
        <v>0</v>
      </c>
      <c r="H28" s="84">
        <f>H21+H19+H14+H13</f>
        <v>1364076393</v>
      </c>
    </row>
    <row r="29" spans="1:8" x14ac:dyDescent="0.25">
      <c r="A29" s="6"/>
      <c r="B29" s="84"/>
      <c r="C29" s="84"/>
      <c r="D29" s="85"/>
      <c r="E29" s="85"/>
      <c r="F29" s="86"/>
      <c r="G29" s="80"/>
      <c r="H29" s="80"/>
    </row>
    <row r="30" spans="1:8" x14ac:dyDescent="0.25">
      <c r="A30" s="27" t="s">
        <v>60</v>
      </c>
      <c r="B30" s="84"/>
      <c r="C30" s="84"/>
      <c r="D30" s="85"/>
      <c r="E30" s="85"/>
      <c r="F30" s="86"/>
      <c r="G30" s="80"/>
      <c r="H30" s="80"/>
    </row>
    <row r="31" spans="1:8" x14ac:dyDescent="0.25">
      <c r="A31" s="28" t="s">
        <v>11</v>
      </c>
      <c r="B31" s="84">
        <f t="shared" ref="B31:E31" si="9">SUM(B32:B43)</f>
        <v>1164836288</v>
      </c>
      <c r="C31" s="84">
        <f t="shared" si="9"/>
        <v>1295271807</v>
      </c>
      <c r="D31" s="84">
        <f t="shared" si="9"/>
        <v>1310011357</v>
      </c>
      <c r="E31" s="84">
        <f t="shared" si="9"/>
        <v>1295271807</v>
      </c>
      <c r="F31" s="84">
        <f>SUM(F32:F43)</f>
        <v>1358610945</v>
      </c>
      <c r="G31" s="84">
        <f t="shared" ref="G31:H31" si="10">SUM(G32:G43)</f>
        <v>0</v>
      </c>
      <c r="H31" s="84">
        <f t="shared" si="10"/>
        <v>1326474109</v>
      </c>
    </row>
    <row r="32" spans="1:8" x14ac:dyDescent="0.25">
      <c r="A32" s="5" t="s">
        <v>81</v>
      </c>
      <c r="B32" s="81">
        <v>33080552</v>
      </c>
      <c r="C32" s="81">
        <v>33190022</v>
      </c>
      <c r="D32" s="82">
        <v>32560022</v>
      </c>
      <c r="E32" s="82">
        <v>33190022</v>
      </c>
      <c r="F32" s="83">
        <v>33190022</v>
      </c>
      <c r="G32" s="80"/>
      <c r="H32" s="80">
        <v>32535122</v>
      </c>
    </row>
    <row r="33" spans="1:8" x14ac:dyDescent="0.25">
      <c r="A33" s="5" t="s">
        <v>12</v>
      </c>
      <c r="B33" s="81">
        <v>60954691</v>
      </c>
      <c r="C33" s="81">
        <v>56991497</v>
      </c>
      <c r="D33" s="82">
        <v>56991497</v>
      </c>
      <c r="E33" s="82">
        <v>56991497</v>
      </c>
      <c r="F33" s="83">
        <v>57131167</v>
      </c>
      <c r="G33" s="80"/>
      <c r="H33" s="80">
        <v>57131167</v>
      </c>
    </row>
    <row r="34" spans="1:8" x14ac:dyDescent="0.25">
      <c r="A34" s="5" t="s">
        <v>82</v>
      </c>
      <c r="B34" s="81">
        <v>2048250</v>
      </c>
      <c r="C34" s="81">
        <v>2534496</v>
      </c>
      <c r="D34" s="82">
        <v>3627987</v>
      </c>
      <c r="E34" s="82">
        <v>2534496</v>
      </c>
      <c r="F34" s="83">
        <v>2675317</v>
      </c>
      <c r="G34" s="80"/>
      <c r="H34" s="80">
        <v>3246317</v>
      </c>
    </row>
    <row r="35" spans="1:8" ht="30" x14ac:dyDescent="0.25">
      <c r="A35" s="5" t="s">
        <v>13</v>
      </c>
      <c r="B35" s="81">
        <v>273030570</v>
      </c>
      <c r="C35" s="81">
        <v>459345564</v>
      </c>
      <c r="D35" s="82">
        <v>463522990</v>
      </c>
      <c r="E35" s="82">
        <v>459345564</v>
      </c>
      <c r="F35" s="83">
        <v>469449320</v>
      </c>
      <c r="G35" s="80"/>
      <c r="H35" s="80">
        <v>469841628</v>
      </c>
    </row>
    <row r="36" spans="1:8" x14ac:dyDescent="0.25">
      <c r="A36" s="5" t="s">
        <v>14</v>
      </c>
      <c r="B36" s="81">
        <v>465993662</v>
      </c>
      <c r="C36" s="81">
        <v>390130564</v>
      </c>
      <c r="D36" s="82">
        <v>473765607</v>
      </c>
      <c r="E36" s="82">
        <v>390130564</v>
      </c>
      <c r="F36" s="83">
        <v>506798990</v>
      </c>
      <c r="G36" s="80"/>
      <c r="H36" s="80">
        <v>500019107</v>
      </c>
    </row>
    <row r="37" spans="1:8" x14ac:dyDescent="0.25">
      <c r="A37" s="5" t="s">
        <v>15</v>
      </c>
      <c r="B37" s="81">
        <v>275372726</v>
      </c>
      <c r="C37" s="81">
        <v>207826275</v>
      </c>
      <c r="D37" s="82">
        <v>213502182</v>
      </c>
      <c r="E37" s="82">
        <v>207826275</v>
      </c>
      <c r="F37" s="83">
        <v>229472953</v>
      </c>
      <c r="G37" s="80"/>
      <c r="H37" s="80">
        <v>208408367</v>
      </c>
    </row>
    <row r="38" spans="1:8" x14ac:dyDescent="0.25">
      <c r="A38" s="5" t="s">
        <v>16</v>
      </c>
      <c r="B38" s="81">
        <v>1392609</v>
      </c>
      <c r="C38" s="81">
        <v>1370652</v>
      </c>
      <c r="D38" s="82">
        <v>1302628</v>
      </c>
      <c r="E38" s="82">
        <v>1370652</v>
      </c>
      <c r="F38" s="83">
        <v>1690570</v>
      </c>
      <c r="G38" s="80"/>
      <c r="H38" s="80">
        <v>1650972</v>
      </c>
    </row>
    <row r="39" spans="1:8" x14ac:dyDescent="0.25">
      <c r="A39" s="5" t="s">
        <v>17</v>
      </c>
      <c r="B39" s="81">
        <v>52737198</v>
      </c>
      <c r="C39" s="81">
        <v>143656707</v>
      </c>
      <c r="D39" s="82">
        <v>64512414</v>
      </c>
      <c r="E39" s="82">
        <v>143656707</v>
      </c>
      <c r="F39" s="83">
        <v>57976576</v>
      </c>
      <c r="G39" s="80"/>
      <c r="H39" s="80">
        <v>53415399</v>
      </c>
    </row>
    <row r="40" spans="1:8" x14ac:dyDescent="0.25">
      <c r="A40" s="5" t="s">
        <v>18</v>
      </c>
      <c r="B40" s="81"/>
      <c r="C40" s="81"/>
      <c r="D40" s="82"/>
      <c r="E40" s="82"/>
      <c r="F40" s="83"/>
      <c r="G40" s="80"/>
      <c r="H40" s="80"/>
    </row>
    <row r="41" spans="1:8" x14ac:dyDescent="0.25">
      <c r="A41" s="5" t="s">
        <v>19</v>
      </c>
      <c r="B41" s="81"/>
      <c r="C41" s="81"/>
      <c r="D41" s="82"/>
      <c r="E41" s="82"/>
      <c r="F41" s="83"/>
      <c r="G41" s="80"/>
      <c r="H41" s="80"/>
    </row>
    <row r="42" spans="1:8" x14ac:dyDescent="0.25">
      <c r="A42" s="5" t="s">
        <v>90</v>
      </c>
      <c r="B42" s="81">
        <v>226030</v>
      </c>
      <c r="C42" s="81">
        <v>226030</v>
      </c>
      <c r="D42" s="82">
        <v>226030</v>
      </c>
      <c r="E42" s="82">
        <v>226030</v>
      </c>
      <c r="F42" s="83">
        <v>226030</v>
      </c>
      <c r="G42" s="80"/>
      <c r="H42" s="80">
        <v>226030</v>
      </c>
    </row>
    <row r="43" spans="1:8" x14ac:dyDescent="0.25">
      <c r="A43" s="5" t="s">
        <v>20</v>
      </c>
      <c r="B43" s="81"/>
      <c r="C43" s="81"/>
      <c r="D43" s="82"/>
      <c r="E43" s="82"/>
      <c r="F43" s="83"/>
      <c r="G43" s="80"/>
      <c r="H43" s="80"/>
    </row>
    <row r="44" spans="1:8" x14ac:dyDescent="0.25">
      <c r="A44" s="6"/>
      <c r="B44" s="84">
        <f t="shared" ref="B44:E44" si="11">B31</f>
        <v>1164836288</v>
      </c>
      <c r="C44" s="84">
        <f t="shared" si="11"/>
        <v>1295271807</v>
      </c>
      <c r="D44" s="84">
        <f t="shared" si="11"/>
        <v>1310011357</v>
      </c>
      <c r="E44" s="84">
        <f t="shared" si="11"/>
        <v>1295271807</v>
      </c>
      <c r="F44" s="84">
        <f>F31</f>
        <v>1358610945</v>
      </c>
      <c r="G44" s="84">
        <f t="shared" ref="G44:H44" si="12">G31</f>
        <v>0</v>
      </c>
      <c r="H44" s="84">
        <f t="shared" si="12"/>
        <v>1326474109</v>
      </c>
    </row>
    <row r="45" spans="1:8" x14ac:dyDescent="0.25">
      <c r="A45" s="6"/>
      <c r="B45" s="84"/>
      <c r="C45" s="84"/>
      <c r="D45" s="85"/>
      <c r="E45" s="85"/>
      <c r="F45" s="84"/>
      <c r="G45" s="80"/>
      <c r="H45" s="80"/>
    </row>
    <row r="46" spans="1:8" ht="15.75" thickBot="1" x14ac:dyDescent="0.3">
      <c r="A46" s="29" t="s">
        <v>61</v>
      </c>
      <c r="B46" s="7">
        <f t="shared" ref="B46:C46" si="13">B13/(B8/10)</f>
        <v>11.228548941742295</v>
      </c>
      <c r="C46" s="7">
        <f t="shared" si="13"/>
        <v>11.582827423908427</v>
      </c>
      <c r="D46" s="7">
        <f>D13/(D8/10)</f>
        <v>11.224150361889215</v>
      </c>
      <c r="E46" s="7">
        <f>E13/(E8/10)</f>
        <v>11.582827423908427</v>
      </c>
      <c r="F46" s="7">
        <f t="shared" ref="F46:H46" si="14">F13/(F8/10)</f>
        <v>11.597873135849618</v>
      </c>
      <c r="G46" s="7" t="e">
        <f t="shared" si="14"/>
        <v>#DIV/0!</v>
      </c>
      <c r="H46" s="7">
        <f t="shared" si="14"/>
        <v>11.449051827057215</v>
      </c>
    </row>
    <row r="47" spans="1:8" ht="15.75" x14ac:dyDescent="0.25">
      <c r="A47" s="29" t="s">
        <v>62</v>
      </c>
      <c r="B47" s="88">
        <f>B8/10</f>
        <v>61366716</v>
      </c>
      <c r="C47" s="88">
        <f t="shared" ref="C47:H47" si="15">C8/10</f>
        <v>61366716</v>
      </c>
      <c r="D47" s="88">
        <f t="shared" si="15"/>
        <v>64435051</v>
      </c>
      <c r="E47" s="88">
        <f t="shared" si="15"/>
        <v>61366716</v>
      </c>
      <c r="F47" s="88">
        <f t="shared" si="15"/>
        <v>64435051</v>
      </c>
      <c r="G47" s="88">
        <f t="shared" si="15"/>
        <v>0</v>
      </c>
      <c r="H47" s="88">
        <f t="shared" si="15"/>
        <v>67656803</v>
      </c>
    </row>
    <row r="48" spans="1:8" ht="15.75" x14ac:dyDescent="0.25">
      <c r="A48" s="9"/>
      <c r="B48" s="10"/>
      <c r="C48" s="10"/>
      <c r="D48" s="11"/>
      <c r="E48" s="12"/>
      <c r="F48" s="13"/>
    </row>
    <row r="49" spans="1:6" ht="15.75" x14ac:dyDescent="0.25">
      <c r="A49" s="9"/>
      <c r="B49" s="10"/>
      <c r="C49" s="10"/>
      <c r="D49" s="12"/>
      <c r="E49" s="12"/>
      <c r="F49" s="14"/>
    </row>
    <row r="50" spans="1:6" ht="15.75" x14ac:dyDescent="0.25">
      <c r="A50" s="15"/>
      <c r="B50" s="16"/>
      <c r="C50" s="16"/>
      <c r="D50" s="17"/>
      <c r="E50" s="17"/>
      <c r="F50" s="18"/>
    </row>
    <row r="51" spans="1:6" ht="16.5" thickBot="1" x14ac:dyDescent="0.3">
      <c r="A51" s="19"/>
      <c r="B51" s="20"/>
      <c r="C51" s="20"/>
      <c r="D51" s="21"/>
      <c r="E51" s="21"/>
      <c r="F51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5" workbookViewId="0">
      <pane xSplit="1" topLeftCell="F1" activePane="topRight" state="frozen"/>
      <selection activeCell="A4" sqref="A4"/>
      <selection pane="topRight" activeCell="H40" sqref="H40"/>
    </sheetView>
  </sheetViews>
  <sheetFormatPr defaultRowHeight="15" x14ac:dyDescent="0.25"/>
  <cols>
    <col min="1" max="1" width="42.7109375" style="2" customWidth="1"/>
    <col min="2" max="2" width="16.140625" style="2" customWidth="1"/>
    <col min="3" max="3" width="16" style="2" customWidth="1"/>
    <col min="4" max="6" width="17.28515625" style="2" bestFit="1" customWidth="1"/>
    <col min="7" max="7" width="11.42578125" style="2" customWidth="1"/>
    <col min="8" max="8" width="12.5703125" style="2" bestFit="1" customWidth="1"/>
    <col min="9" max="16384" width="9.140625" style="2"/>
  </cols>
  <sheetData>
    <row r="1" spans="1:8" ht="18.75" x14ac:dyDescent="0.3">
      <c r="A1" s="3" t="s">
        <v>89</v>
      </c>
      <c r="B1" s="3"/>
      <c r="C1" s="3"/>
    </row>
    <row r="2" spans="1:8" ht="15.75" x14ac:dyDescent="0.25">
      <c r="A2" s="55" t="s">
        <v>21</v>
      </c>
      <c r="G2" s="90" t="s">
        <v>95</v>
      </c>
    </row>
    <row r="3" spans="1:8" ht="15.75" thickBot="1" x14ac:dyDescent="0.3">
      <c r="A3" s="22" t="s">
        <v>54</v>
      </c>
      <c r="B3" s="60" t="s">
        <v>78</v>
      </c>
      <c r="C3" s="60" t="s">
        <v>80</v>
      </c>
      <c r="D3" s="60" t="s">
        <v>79</v>
      </c>
      <c r="E3" s="60" t="s">
        <v>78</v>
      </c>
      <c r="F3" s="60" t="s">
        <v>80</v>
      </c>
      <c r="G3" s="60" t="s">
        <v>79</v>
      </c>
      <c r="H3" s="60" t="s">
        <v>78</v>
      </c>
    </row>
    <row r="4" spans="1:8" x14ac:dyDescent="0.25">
      <c r="A4" s="30"/>
      <c r="B4" s="61">
        <v>43008</v>
      </c>
      <c r="C4" s="61">
        <v>43190</v>
      </c>
      <c r="D4" s="61">
        <v>43281</v>
      </c>
      <c r="E4" s="61">
        <v>43373</v>
      </c>
      <c r="F4" s="62">
        <v>43555</v>
      </c>
      <c r="G4" s="87">
        <v>43646</v>
      </c>
      <c r="H4" s="87">
        <v>43738</v>
      </c>
    </row>
    <row r="5" spans="1:8" x14ac:dyDescent="0.25">
      <c r="A5" s="56" t="s">
        <v>63</v>
      </c>
      <c r="B5" s="74"/>
      <c r="C5" s="74"/>
      <c r="D5" s="74"/>
      <c r="E5" s="74"/>
      <c r="F5" s="75"/>
      <c r="G5" s="76"/>
      <c r="H5" s="76"/>
    </row>
    <row r="6" spans="1:8" x14ac:dyDescent="0.25">
      <c r="A6" s="31" t="s">
        <v>22</v>
      </c>
      <c r="B6" s="57"/>
      <c r="C6" s="57"/>
      <c r="D6" s="32"/>
      <c r="E6" s="32"/>
      <c r="F6" s="33"/>
      <c r="G6" s="76"/>
      <c r="H6" s="76"/>
    </row>
    <row r="7" spans="1:8" x14ac:dyDescent="0.25">
      <c r="A7" s="31" t="s">
        <v>23</v>
      </c>
      <c r="B7" s="57"/>
      <c r="C7" s="57"/>
      <c r="D7" s="32"/>
      <c r="E7" s="32"/>
      <c r="F7" s="33"/>
      <c r="G7" s="76"/>
      <c r="H7" s="76">
        <v>33857426</v>
      </c>
    </row>
    <row r="8" spans="1:8" x14ac:dyDescent="0.25">
      <c r="A8" s="31" t="s">
        <v>24</v>
      </c>
      <c r="B8" s="57"/>
      <c r="C8" s="57"/>
      <c r="D8" s="32"/>
      <c r="E8" s="32"/>
      <c r="F8" s="33"/>
      <c r="G8" s="76"/>
      <c r="H8" s="76"/>
    </row>
    <row r="9" spans="1:8" x14ac:dyDescent="0.25">
      <c r="A9" s="31" t="s">
        <v>91</v>
      </c>
      <c r="B9" s="57">
        <v>7590226</v>
      </c>
      <c r="C9" s="57">
        <v>3576303</v>
      </c>
      <c r="D9" s="32">
        <v>4873192</v>
      </c>
      <c r="E9" s="32">
        <v>3576303</v>
      </c>
      <c r="F9" s="33">
        <v>2223605</v>
      </c>
      <c r="G9" s="76"/>
      <c r="H9" s="76">
        <v>8879015</v>
      </c>
    </row>
    <row r="10" spans="1:8" x14ac:dyDescent="0.25">
      <c r="A10" s="31" t="s">
        <v>96</v>
      </c>
      <c r="B10" s="57"/>
      <c r="C10" s="57"/>
      <c r="D10" s="32"/>
      <c r="E10" s="32"/>
      <c r="F10" s="33"/>
      <c r="G10" s="76"/>
      <c r="H10" s="76">
        <v>14387169</v>
      </c>
    </row>
    <row r="11" spans="1:8" x14ac:dyDescent="0.25">
      <c r="A11" s="31" t="s">
        <v>26</v>
      </c>
      <c r="B11" s="57"/>
      <c r="C11" s="57"/>
      <c r="D11" s="32"/>
      <c r="E11" s="32"/>
      <c r="F11" s="33"/>
      <c r="G11" s="76"/>
      <c r="H11" s="76"/>
    </row>
    <row r="12" spans="1:8" x14ac:dyDescent="0.25">
      <c r="A12" s="56" t="s">
        <v>27</v>
      </c>
      <c r="B12" s="77">
        <v>256805900</v>
      </c>
      <c r="C12" s="77">
        <v>66421802</v>
      </c>
      <c r="D12" s="77">
        <v>166663404</v>
      </c>
      <c r="E12" s="77">
        <v>66421802</v>
      </c>
      <c r="F12" s="77">
        <v>75487527</v>
      </c>
      <c r="G12" s="77"/>
      <c r="H12" s="76">
        <v>240857162</v>
      </c>
    </row>
    <row r="13" spans="1:8" x14ac:dyDescent="0.25">
      <c r="A13" s="31" t="s">
        <v>28</v>
      </c>
      <c r="B13" s="57"/>
      <c r="C13" s="57"/>
      <c r="D13" s="32"/>
      <c r="E13" s="32"/>
      <c r="F13" s="33"/>
      <c r="G13" s="76"/>
      <c r="H13" s="76"/>
    </row>
    <row r="14" spans="1:8" x14ac:dyDescent="0.25">
      <c r="A14" s="31" t="s">
        <v>29</v>
      </c>
      <c r="B14" s="57"/>
      <c r="C14" s="57"/>
      <c r="D14" s="32"/>
      <c r="E14" s="32"/>
      <c r="F14" s="33"/>
      <c r="G14" s="76"/>
      <c r="H14" s="76"/>
    </row>
    <row r="15" spans="1:8" x14ac:dyDescent="0.25">
      <c r="A15" s="31" t="s">
        <v>30</v>
      </c>
      <c r="B15" s="57"/>
      <c r="C15" s="57"/>
      <c r="D15" s="32"/>
      <c r="E15" s="32"/>
      <c r="F15" s="33"/>
      <c r="G15" s="76"/>
      <c r="H15" s="76"/>
    </row>
    <row r="16" spans="1:8" x14ac:dyDescent="0.25">
      <c r="A16" s="31" t="s">
        <v>31</v>
      </c>
      <c r="B16" s="57"/>
      <c r="C16" s="57"/>
      <c r="D16" s="32"/>
      <c r="E16" s="32"/>
      <c r="F16" s="33"/>
      <c r="G16" s="76"/>
      <c r="H16" s="76"/>
    </row>
    <row r="17" spans="1:9" x14ac:dyDescent="0.25">
      <c r="A17" s="34"/>
      <c r="B17" s="77">
        <f>SUM(B6:B12)</f>
        <v>264396126</v>
      </c>
      <c r="C17" s="77">
        <f t="shared" ref="C17:H17" si="0">SUM(C6:C12)</f>
        <v>69998105</v>
      </c>
      <c r="D17" s="77">
        <f t="shared" si="0"/>
        <v>171536596</v>
      </c>
      <c r="E17" s="77">
        <f t="shared" si="0"/>
        <v>69998105</v>
      </c>
      <c r="F17" s="77">
        <f t="shared" si="0"/>
        <v>77711132</v>
      </c>
      <c r="G17" s="77">
        <f t="shared" si="0"/>
        <v>0</v>
      </c>
      <c r="H17" s="77">
        <f t="shared" si="0"/>
        <v>297980772</v>
      </c>
    </row>
    <row r="18" spans="1:9" x14ac:dyDescent="0.25">
      <c r="A18" s="34"/>
      <c r="B18" s="77"/>
      <c r="C18" s="77"/>
      <c r="D18" s="77"/>
      <c r="E18" s="77"/>
      <c r="F18" s="77"/>
      <c r="G18" s="76"/>
      <c r="H18" s="76"/>
    </row>
    <row r="19" spans="1:9" x14ac:dyDescent="0.25">
      <c r="A19" s="56" t="s">
        <v>64</v>
      </c>
      <c r="B19" s="77">
        <f>SUM(B20:B32)</f>
        <v>230482153</v>
      </c>
      <c r="C19" s="77">
        <f t="shared" ref="C19:E19" si="1">SUM(C20:C32)</f>
        <v>59163848</v>
      </c>
      <c r="D19" s="77">
        <f t="shared" si="1"/>
        <v>140107420</v>
      </c>
      <c r="E19" s="77">
        <f t="shared" si="1"/>
        <v>59163848</v>
      </c>
      <c r="F19" s="77">
        <f>SUM(F20:F32)</f>
        <v>62499795</v>
      </c>
      <c r="G19" s="77">
        <f t="shared" ref="G19:I19" si="2">SUM(G20:G32)</f>
        <v>0</v>
      </c>
      <c r="H19" s="77">
        <f t="shared" si="2"/>
        <v>239176989</v>
      </c>
      <c r="I19" s="77">
        <f t="shared" si="2"/>
        <v>0</v>
      </c>
    </row>
    <row r="20" spans="1:9" x14ac:dyDescent="0.25">
      <c r="A20" s="31" t="s">
        <v>87</v>
      </c>
      <c r="B20" s="57">
        <v>150140155</v>
      </c>
      <c r="C20" s="57">
        <v>39939304</v>
      </c>
      <c r="D20" s="32">
        <v>90537882</v>
      </c>
      <c r="E20" s="32">
        <v>39939304</v>
      </c>
      <c r="F20" s="33">
        <v>33246584</v>
      </c>
      <c r="G20" s="76"/>
      <c r="H20" s="76">
        <v>131352736</v>
      </c>
    </row>
    <row r="21" spans="1:9" x14ac:dyDescent="0.25">
      <c r="A21" s="31" t="s">
        <v>85</v>
      </c>
      <c r="B21" s="57">
        <v>26457081</v>
      </c>
      <c r="C21" s="57">
        <v>3741379</v>
      </c>
      <c r="D21" s="32">
        <v>10435295</v>
      </c>
      <c r="E21" s="32">
        <v>3741379</v>
      </c>
      <c r="F21" s="33">
        <v>11288526</v>
      </c>
      <c r="G21" s="76"/>
      <c r="H21" s="76">
        <v>45806265</v>
      </c>
    </row>
    <row r="22" spans="1:9" x14ac:dyDescent="0.25">
      <c r="A22" s="31" t="s">
        <v>86</v>
      </c>
      <c r="B22" s="57">
        <v>46348879</v>
      </c>
      <c r="C22" s="57">
        <v>13162708</v>
      </c>
      <c r="D22" s="32">
        <v>33639123</v>
      </c>
      <c r="E22" s="32">
        <v>13162708</v>
      </c>
      <c r="F22" s="33">
        <v>15470256</v>
      </c>
      <c r="G22" s="76"/>
      <c r="H22" s="76">
        <v>54474301</v>
      </c>
    </row>
    <row r="23" spans="1:9" x14ac:dyDescent="0.25">
      <c r="A23" s="31" t="s">
        <v>32</v>
      </c>
      <c r="B23" s="57"/>
      <c r="C23" s="57"/>
      <c r="D23" s="32"/>
      <c r="E23" s="32"/>
      <c r="F23" s="33"/>
      <c r="G23" s="76"/>
      <c r="H23" s="76"/>
    </row>
    <row r="24" spans="1:9" x14ac:dyDescent="0.25">
      <c r="A24" s="31" t="s">
        <v>33</v>
      </c>
      <c r="B24" s="57"/>
      <c r="C24" s="57"/>
      <c r="D24" s="32"/>
      <c r="E24" s="32"/>
      <c r="F24" s="33"/>
      <c r="G24" s="76"/>
      <c r="H24" s="76"/>
    </row>
    <row r="25" spans="1:9" x14ac:dyDescent="0.25">
      <c r="A25" s="31" t="s">
        <v>34</v>
      </c>
      <c r="B25" s="57"/>
      <c r="C25" s="57"/>
      <c r="D25" s="32"/>
      <c r="E25" s="32"/>
      <c r="F25" s="33"/>
      <c r="G25" s="76"/>
      <c r="H25" s="76"/>
    </row>
    <row r="26" spans="1:9" x14ac:dyDescent="0.25">
      <c r="A26" s="31" t="s">
        <v>35</v>
      </c>
      <c r="B26" s="57"/>
      <c r="C26" s="57"/>
      <c r="D26" s="32"/>
      <c r="E26" s="32"/>
      <c r="F26" s="33"/>
      <c r="G26" s="76"/>
      <c r="H26" s="76"/>
    </row>
    <row r="27" spans="1:9" x14ac:dyDescent="0.25">
      <c r="A27" s="31" t="s">
        <v>50</v>
      </c>
      <c r="B27" s="57"/>
      <c r="C27" s="57"/>
      <c r="D27" s="32"/>
      <c r="E27" s="32"/>
      <c r="F27" s="33"/>
      <c r="G27" s="76"/>
      <c r="H27" s="76"/>
    </row>
    <row r="28" spans="1:9" x14ac:dyDescent="0.25">
      <c r="A28" s="31" t="s">
        <v>36</v>
      </c>
      <c r="B28" s="57">
        <v>7536038</v>
      </c>
      <c r="C28" s="57">
        <v>2320457</v>
      </c>
      <c r="D28" s="32">
        <v>5495120</v>
      </c>
      <c r="E28" s="32">
        <v>2320457</v>
      </c>
      <c r="F28" s="33">
        <v>2494429</v>
      </c>
      <c r="G28" s="76"/>
      <c r="H28" s="76">
        <v>7543687</v>
      </c>
    </row>
    <row r="29" spans="1:9" x14ac:dyDescent="0.25">
      <c r="A29" s="31"/>
      <c r="B29" s="57"/>
      <c r="C29" s="57"/>
      <c r="D29" s="32"/>
      <c r="E29" s="32"/>
      <c r="F29" s="33"/>
      <c r="G29" s="76"/>
      <c r="H29" s="76"/>
    </row>
    <row r="30" spans="1:9" x14ac:dyDescent="0.25">
      <c r="A30" s="31" t="s">
        <v>51</v>
      </c>
      <c r="B30" s="57"/>
      <c r="C30" s="57"/>
      <c r="D30" s="32"/>
      <c r="E30" s="32"/>
      <c r="F30" s="33"/>
      <c r="G30" s="76"/>
      <c r="H30" s="76"/>
    </row>
    <row r="31" spans="1:9" x14ac:dyDescent="0.25">
      <c r="A31" s="31" t="s">
        <v>52</v>
      </c>
      <c r="B31" s="57"/>
      <c r="C31" s="57"/>
      <c r="D31" s="32"/>
      <c r="E31" s="32"/>
      <c r="F31" s="33"/>
      <c r="G31" s="76"/>
      <c r="H31" s="76"/>
    </row>
    <row r="32" spans="1:9" x14ac:dyDescent="0.25">
      <c r="A32" s="31" t="s">
        <v>37</v>
      </c>
      <c r="B32" s="57"/>
      <c r="C32" s="57"/>
      <c r="D32" s="32"/>
      <c r="E32" s="32"/>
      <c r="F32" s="33"/>
      <c r="G32" s="76"/>
      <c r="H32" s="76"/>
    </row>
    <row r="33" spans="1:9" x14ac:dyDescent="0.25">
      <c r="A33" s="31"/>
      <c r="B33" s="57"/>
      <c r="C33" s="57"/>
      <c r="D33" s="32"/>
      <c r="E33" s="32"/>
      <c r="F33" s="57"/>
      <c r="G33" s="76"/>
      <c r="H33" s="76"/>
    </row>
    <row r="34" spans="1:9" x14ac:dyDescent="0.25">
      <c r="A34" s="29" t="s">
        <v>65</v>
      </c>
      <c r="B34" s="77">
        <f>B17-B19</f>
        <v>33913973</v>
      </c>
      <c r="C34" s="77">
        <f t="shared" ref="C34:H34" si="3">C17-C19</f>
        <v>10834257</v>
      </c>
      <c r="D34" s="77">
        <f t="shared" si="3"/>
        <v>31429176</v>
      </c>
      <c r="E34" s="77">
        <f t="shared" si="3"/>
        <v>10834257</v>
      </c>
      <c r="F34" s="77">
        <f t="shared" si="3"/>
        <v>15211337</v>
      </c>
      <c r="G34" s="77">
        <f t="shared" si="3"/>
        <v>0</v>
      </c>
      <c r="H34" s="77">
        <f t="shared" si="3"/>
        <v>58803783</v>
      </c>
    </row>
    <row r="35" spans="1:9" x14ac:dyDescent="0.25">
      <c r="A35" s="25" t="s">
        <v>66</v>
      </c>
      <c r="B35" s="57">
        <v>13565000</v>
      </c>
      <c r="C35" s="57">
        <v>4333700</v>
      </c>
      <c r="D35" s="32">
        <v>12500000</v>
      </c>
      <c r="E35" s="32">
        <v>4333700</v>
      </c>
      <c r="F35" s="33">
        <v>5704251</v>
      </c>
      <c r="G35" s="76"/>
      <c r="H35" s="76">
        <v>22000000</v>
      </c>
    </row>
    <row r="36" spans="1:9" x14ac:dyDescent="0.25">
      <c r="A36" s="29" t="s">
        <v>67</v>
      </c>
      <c r="B36" s="77">
        <f>B34-B35</f>
        <v>20348973</v>
      </c>
      <c r="C36" s="77">
        <f t="shared" ref="C36:I36" si="4">C34-C35</f>
        <v>6500557</v>
      </c>
      <c r="D36" s="77">
        <f t="shared" si="4"/>
        <v>18929176</v>
      </c>
      <c r="E36" s="77">
        <f t="shared" si="4"/>
        <v>6500557</v>
      </c>
      <c r="F36" s="77">
        <f t="shared" si="4"/>
        <v>9507086</v>
      </c>
      <c r="G36" s="77">
        <f t="shared" si="4"/>
        <v>0</v>
      </c>
      <c r="H36" s="77">
        <f t="shared" si="4"/>
        <v>36803783</v>
      </c>
      <c r="I36" s="77">
        <f t="shared" si="4"/>
        <v>0</v>
      </c>
    </row>
    <row r="37" spans="1:9" x14ac:dyDescent="0.25">
      <c r="A37" s="58"/>
      <c r="B37" s="77"/>
      <c r="C37" s="77"/>
      <c r="D37" s="77"/>
      <c r="E37" s="77"/>
      <c r="F37" s="77"/>
      <c r="G37" s="76"/>
      <c r="H37" s="76"/>
    </row>
    <row r="38" spans="1:9" ht="15.75" thickBot="1" x14ac:dyDescent="0.3">
      <c r="A38" s="29" t="s">
        <v>68</v>
      </c>
      <c r="B38" s="35">
        <f>B36/('1'!B8/10)</f>
        <v>0.33159625162278522</v>
      </c>
      <c r="C38" s="35">
        <f>C36/('1'!C8/10)</f>
        <v>0.10592968670508619</v>
      </c>
      <c r="D38" s="35">
        <f>D36/('1'!D8/10)</f>
        <v>0.29377141332595513</v>
      </c>
      <c r="E38" s="35">
        <f>E36/('1'!E8/10)</f>
        <v>0.10592968670508619</v>
      </c>
      <c r="F38" s="35">
        <f>F36/('1'!F8/10)</f>
        <v>0.14754525452303902</v>
      </c>
      <c r="G38" s="35" t="e">
        <f>G36/('1'!G8/10)</f>
        <v>#DIV/0!</v>
      </c>
      <c r="H38" s="35">
        <f>H36/('1'!H8/10)</f>
        <v>0.54397756571501021</v>
      </c>
    </row>
    <row r="39" spans="1:9" ht="15.75" x14ac:dyDescent="0.25">
      <c r="A39" s="59" t="s">
        <v>69</v>
      </c>
      <c r="B39" s="36"/>
      <c r="C39" s="36"/>
      <c r="D39" s="63"/>
      <c r="E39" s="63"/>
      <c r="F39" s="63"/>
    </row>
    <row r="40" spans="1:9" ht="15.75" x14ac:dyDescent="0.25">
      <c r="A40" s="37"/>
      <c r="B40" s="44"/>
      <c r="C40" s="44"/>
      <c r="D40" s="45"/>
      <c r="E40" s="45"/>
      <c r="F40" s="46"/>
    </row>
    <row r="41" spans="1:9" ht="15.75" x14ac:dyDescent="0.25">
      <c r="A41" s="37"/>
      <c r="B41" s="38"/>
      <c r="C41" s="38"/>
      <c r="D41" s="41"/>
      <c r="E41" s="39"/>
      <c r="F41" s="42"/>
    </row>
    <row r="42" spans="1:9" ht="15.75" x14ac:dyDescent="0.25">
      <c r="A42" s="37"/>
      <c r="B42" s="38"/>
      <c r="C42" s="38"/>
      <c r="D42" s="39"/>
      <c r="E42" s="41"/>
      <c r="F42" s="42"/>
    </row>
    <row r="43" spans="1:9" ht="15.75" x14ac:dyDescent="0.25">
      <c r="A43" s="43"/>
      <c r="B43" s="44"/>
      <c r="C43" s="44"/>
      <c r="D43" s="45"/>
      <c r="E43" s="45"/>
      <c r="F43" s="46"/>
    </row>
    <row r="44" spans="1:9" ht="15.75" x14ac:dyDescent="0.25">
      <c r="A44" s="43"/>
      <c r="B44" s="44"/>
      <c r="C44" s="44"/>
      <c r="D44" s="45"/>
      <c r="E44" s="45"/>
      <c r="F44" s="46"/>
    </row>
    <row r="45" spans="1:9" ht="15.75" x14ac:dyDescent="0.25">
      <c r="A45" s="37"/>
      <c r="B45" s="38"/>
      <c r="C45" s="38"/>
      <c r="D45" s="39"/>
      <c r="E45" s="39"/>
      <c r="F45" s="40"/>
    </row>
    <row r="46" spans="1:9" ht="15.75" x14ac:dyDescent="0.25">
      <c r="A46" s="37"/>
      <c r="B46" s="47"/>
      <c r="C46" s="47"/>
      <c r="D46" s="39"/>
      <c r="E46" s="39"/>
      <c r="F46" s="40"/>
    </row>
    <row r="47" spans="1:9" ht="15.75" x14ac:dyDescent="0.25">
      <c r="A47" s="37"/>
      <c r="B47" s="47"/>
      <c r="C47" s="47"/>
      <c r="D47" s="39"/>
      <c r="E47" s="39"/>
      <c r="F47" s="40"/>
    </row>
    <row r="48" spans="1:9" ht="15.75" x14ac:dyDescent="0.25">
      <c r="A48" s="43"/>
      <c r="B48" s="48"/>
      <c r="C48" s="48"/>
      <c r="D48" s="41"/>
      <c r="E48" s="45"/>
      <c r="F48" s="46"/>
    </row>
    <row r="49" spans="1:6" ht="16.5" thickBot="1" x14ac:dyDescent="0.3">
      <c r="A49" s="37"/>
      <c r="B49" s="47"/>
      <c r="C49" s="47"/>
      <c r="D49" s="39"/>
      <c r="E49" s="39"/>
      <c r="F49" s="40"/>
    </row>
    <row r="50" spans="1:6" ht="16.5" thickBot="1" x14ac:dyDescent="0.3">
      <c r="A50" s="43"/>
      <c r="B50" s="48"/>
      <c r="C50" s="48"/>
      <c r="D50" s="49"/>
      <c r="E50" s="50"/>
      <c r="F50" s="51"/>
    </row>
    <row r="51" spans="1:6" ht="16.5" thickBot="1" x14ac:dyDescent="0.3">
      <c r="A51" s="52"/>
      <c r="B51" s="53"/>
      <c r="C51" s="53"/>
      <c r="D51" s="54"/>
      <c r="E51" s="54"/>
      <c r="F51" s="5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topLeftCell="F1" activePane="topRight" state="frozen"/>
      <selection activeCell="A10" sqref="A10"/>
      <selection pane="topRight" activeCell="L15" sqref="L15"/>
    </sheetView>
  </sheetViews>
  <sheetFormatPr defaultRowHeight="15" x14ac:dyDescent="0.25"/>
  <cols>
    <col min="1" max="1" width="37.85546875" style="1" customWidth="1"/>
    <col min="2" max="3" width="14.85546875" style="1" customWidth="1"/>
    <col min="4" max="6" width="18.140625" style="1" bestFit="1" customWidth="1"/>
    <col min="7" max="7" width="11.28515625" style="1" customWidth="1"/>
    <col min="8" max="8" width="13.42578125" style="1" bestFit="1" customWidth="1"/>
    <col min="9" max="16384" width="9.140625" style="1"/>
  </cols>
  <sheetData>
    <row r="1" spans="1:8" ht="18.75" x14ac:dyDescent="0.3">
      <c r="A1" s="3" t="s">
        <v>89</v>
      </c>
      <c r="B1" s="3"/>
      <c r="C1" s="3"/>
    </row>
    <row r="2" spans="1:8" ht="15.75" x14ac:dyDescent="0.25">
      <c r="A2" s="55" t="s">
        <v>38</v>
      </c>
      <c r="G2" s="93" t="s">
        <v>95</v>
      </c>
    </row>
    <row r="3" spans="1:8" ht="15.75" thickBot="1" x14ac:dyDescent="0.3">
      <c r="A3" s="22" t="s">
        <v>54</v>
      </c>
      <c r="B3" s="60" t="s">
        <v>78</v>
      </c>
      <c r="C3" s="60" t="s">
        <v>80</v>
      </c>
      <c r="D3" s="60" t="s">
        <v>79</v>
      </c>
      <c r="E3" s="60" t="s">
        <v>78</v>
      </c>
      <c r="F3" s="60" t="s">
        <v>80</v>
      </c>
      <c r="G3" s="91" t="s">
        <v>79</v>
      </c>
      <c r="H3" s="91" t="s">
        <v>78</v>
      </c>
    </row>
    <row r="4" spans="1:8" x14ac:dyDescent="0.25">
      <c r="A4" s="4"/>
      <c r="B4" s="61">
        <v>43008</v>
      </c>
      <c r="C4" s="61">
        <v>43190</v>
      </c>
      <c r="D4" s="61">
        <v>43281</v>
      </c>
      <c r="E4" s="61">
        <v>43373</v>
      </c>
      <c r="F4" s="62">
        <v>43555</v>
      </c>
      <c r="G4" s="92">
        <v>43646</v>
      </c>
      <c r="H4" s="92">
        <v>43738</v>
      </c>
    </row>
    <row r="5" spans="1:8" x14ac:dyDescent="0.25">
      <c r="A5" s="29" t="s">
        <v>70</v>
      </c>
      <c r="B5" s="67"/>
      <c r="C5" s="67"/>
      <c r="D5" s="67"/>
      <c r="E5" s="67"/>
      <c r="F5" s="68"/>
      <c r="G5" s="72"/>
      <c r="H5" s="72"/>
    </row>
    <row r="6" spans="1:8" x14ac:dyDescent="0.25">
      <c r="A6" s="5" t="s">
        <v>39</v>
      </c>
      <c r="B6" s="73">
        <v>382072873</v>
      </c>
      <c r="C6" s="73">
        <v>165097117</v>
      </c>
      <c r="D6" s="65">
        <v>293903922</v>
      </c>
      <c r="E6" s="65">
        <v>165097117</v>
      </c>
      <c r="F6" s="69">
        <v>144905700</v>
      </c>
      <c r="G6" s="72"/>
      <c r="H6" s="72">
        <v>469870555</v>
      </c>
    </row>
    <row r="7" spans="1:8" x14ac:dyDescent="0.25">
      <c r="A7" s="5" t="s">
        <v>40</v>
      </c>
      <c r="B7" s="73"/>
      <c r="C7" s="73">
        <v>-440650</v>
      </c>
      <c r="D7" s="65"/>
      <c r="E7" s="65">
        <v>-440650</v>
      </c>
      <c r="F7" s="69">
        <v>-334935</v>
      </c>
      <c r="G7" s="72"/>
      <c r="H7" s="72"/>
    </row>
    <row r="8" spans="1:8" x14ac:dyDescent="0.25">
      <c r="A8" s="5" t="s">
        <v>88</v>
      </c>
      <c r="B8" s="73">
        <v>-56010688</v>
      </c>
      <c r="C8" s="73">
        <v>-35514670</v>
      </c>
      <c r="D8" s="65">
        <v>-41668540</v>
      </c>
      <c r="E8" s="65">
        <v>-35514670</v>
      </c>
      <c r="F8" s="69">
        <v>-16713735</v>
      </c>
      <c r="G8" s="72"/>
      <c r="H8" s="72">
        <v>-89543783</v>
      </c>
    </row>
    <row r="9" spans="1:8" x14ac:dyDescent="0.25">
      <c r="A9" s="5" t="s">
        <v>41</v>
      </c>
      <c r="B9" s="73">
        <v>-326798291</v>
      </c>
      <c r="C9" s="73">
        <v>-119530564</v>
      </c>
      <c r="D9" s="65">
        <v>-224657692</v>
      </c>
      <c r="E9" s="65">
        <v>-119530564</v>
      </c>
      <c r="F9" s="69">
        <v>-116038482</v>
      </c>
      <c r="G9" s="72"/>
      <c r="H9" s="72">
        <v>-353131884</v>
      </c>
    </row>
    <row r="10" spans="1:8" x14ac:dyDescent="0.25">
      <c r="A10" s="6"/>
      <c r="B10" s="71">
        <f>SUM(B6:B9)</f>
        <v>-736106</v>
      </c>
      <c r="C10" s="71">
        <f>SUM(C6:C9)</f>
        <v>9611233</v>
      </c>
      <c r="D10" s="71">
        <f t="shared" ref="D10:H10" si="0">SUM(D6:D9)</f>
        <v>27577690</v>
      </c>
      <c r="E10" s="71">
        <f t="shared" si="0"/>
        <v>9611233</v>
      </c>
      <c r="F10" s="71">
        <f t="shared" si="0"/>
        <v>11818548</v>
      </c>
      <c r="G10" s="71">
        <f t="shared" si="0"/>
        <v>0</v>
      </c>
      <c r="H10" s="71">
        <f t="shared" si="0"/>
        <v>27194888</v>
      </c>
    </row>
    <row r="11" spans="1:8" x14ac:dyDescent="0.25">
      <c r="A11" s="29" t="s">
        <v>71</v>
      </c>
      <c r="B11" s="71"/>
      <c r="C11" s="71"/>
      <c r="D11" s="66"/>
      <c r="E11" s="66"/>
      <c r="F11" s="70"/>
      <c r="G11" s="72"/>
      <c r="H11" s="72"/>
    </row>
    <row r="12" spans="1:8" x14ac:dyDescent="0.25">
      <c r="A12" s="5" t="s">
        <v>42</v>
      </c>
      <c r="B12" s="73"/>
      <c r="C12" s="73">
        <v>-1200000</v>
      </c>
      <c r="D12" s="65">
        <v>-9090550</v>
      </c>
      <c r="E12" s="65">
        <v>-1200000</v>
      </c>
      <c r="F12" s="69">
        <v>-577678</v>
      </c>
      <c r="G12" s="72"/>
      <c r="H12" s="72">
        <v>-1198606</v>
      </c>
    </row>
    <row r="13" spans="1:8" x14ac:dyDescent="0.25">
      <c r="A13" s="5" t="s">
        <v>43</v>
      </c>
      <c r="B13" s="73"/>
      <c r="C13" s="73"/>
      <c r="D13" s="65"/>
      <c r="E13" s="65"/>
      <c r="F13" s="69"/>
      <c r="G13" s="72"/>
      <c r="H13" s="72">
        <v>1080000</v>
      </c>
    </row>
    <row r="14" spans="1:8" x14ac:dyDescent="0.25">
      <c r="A14" s="5" t="s">
        <v>44</v>
      </c>
      <c r="B14" s="73"/>
      <c r="C14" s="73"/>
      <c r="D14" s="65"/>
      <c r="E14" s="65"/>
      <c r="F14" s="69"/>
      <c r="G14" s="72"/>
      <c r="H14" s="72"/>
    </row>
    <row r="15" spans="1:8" x14ac:dyDescent="0.25">
      <c r="A15" s="5" t="s">
        <v>45</v>
      </c>
      <c r="B15" s="73"/>
      <c r="C15" s="73"/>
      <c r="D15" s="65"/>
      <c r="E15" s="65"/>
      <c r="F15" s="69"/>
      <c r="G15" s="72"/>
      <c r="H15" s="72"/>
    </row>
    <row r="16" spans="1:8" x14ac:dyDescent="0.25">
      <c r="A16" s="5" t="s">
        <v>46</v>
      </c>
      <c r="B16" s="73">
        <v>-10500</v>
      </c>
      <c r="C16" s="73"/>
      <c r="D16" s="65"/>
      <c r="E16" s="65"/>
      <c r="F16" s="69"/>
      <c r="G16" s="72"/>
      <c r="H16" s="72"/>
    </row>
    <row r="17" spans="1:8" x14ac:dyDescent="0.25">
      <c r="A17" s="5" t="s">
        <v>47</v>
      </c>
      <c r="B17" s="73"/>
      <c r="C17" s="73"/>
      <c r="D17" s="65"/>
      <c r="E17" s="65" t="s">
        <v>25</v>
      </c>
      <c r="F17" s="69" t="s">
        <v>25</v>
      </c>
      <c r="G17" s="72"/>
      <c r="H17" s="72"/>
    </row>
    <row r="18" spans="1:8" x14ac:dyDescent="0.25">
      <c r="A18" s="6"/>
      <c r="B18" s="71">
        <f>SUM(B12:B17)</f>
        <v>-10500</v>
      </c>
      <c r="C18" s="71">
        <f>SUM(C12:C17)</f>
        <v>-1200000</v>
      </c>
      <c r="D18" s="71">
        <f t="shared" ref="D18:H18" si="1">SUM(D12:D17)</f>
        <v>-9090550</v>
      </c>
      <c r="E18" s="71">
        <f t="shared" si="1"/>
        <v>-1200000</v>
      </c>
      <c r="F18" s="71">
        <f t="shared" si="1"/>
        <v>-577678</v>
      </c>
      <c r="G18" s="71">
        <f t="shared" si="1"/>
        <v>0</v>
      </c>
      <c r="H18" s="71">
        <f t="shared" si="1"/>
        <v>-118606</v>
      </c>
    </row>
    <row r="19" spans="1:8" x14ac:dyDescent="0.25">
      <c r="A19" s="29" t="s">
        <v>72</v>
      </c>
      <c r="B19" s="71"/>
      <c r="C19" s="71"/>
      <c r="D19" s="65"/>
      <c r="E19" s="66"/>
      <c r="F19" s="70"/>
      <c r="G19" s="72"/>
      <c r="H19" s="72"/>
    </row>
    <row r="20" spans="1:8" x14ac:dyDescent="0.25">
      <c r="A20" s="5" t="s">
        <v>92</v>
      </c>
      <c r="B20" s="73">
        <v>-120000</v>
      </c>
      <c r="C20" s="73">
        <v>-7000000</v>
      </c>
      <c r="D20" s="65">
        <v>-11400000</v>
      </c>
      <c r="E20" s="65">
        <v>-7000000</v>
      </c>
      <c r="F20" s="69">
        <v>-10110243</v>
      </c>
      <c r="G20" s="72"/>
      <c r="H20" s="72">
        <v>-47010242</v>
      </c>
    </row>
    <row r="21" spans="1:8" x14ac:dyDescent="0.25">
      <c r="A21" s="5" t="s">
        <v>48</v>
      </c>
      <c r="B21" s="73"/>
      <c r="C21" s="73"/>
      <c r="D21" s="65"/>
      <c r="E21" s="65"/>
      <c r="F21" s="69"/>
      <c r="G21" s="72"/>
      <c r="H21" s="72"/>
    </row>
    <row r="22" spans="1:8" x14ac:dyDescent="0.25">
      <c r="A22" s="6"/>
      <c r="B22" s="71">
        <f>B20+B21</f>
        <v>-120000</v>
      </c>
      <c r="C22" s="71">
        <f>C20+C21</f>
        <v>-7000000</v>
      </c>
      <c r="D22" s="71">
        <f t="shared" ref="D22:H22" si="2">D20+D21</f>
        <v>-11400000</v>
      </c>
      <c r="E22" s="71">
        <f t="shared" si="2"/>
        <v>-7000000</v>
      </c>
      <c r="F22" s="71">
        <f t="shared" si="2"/>
        <v>-10110243</v>
      </c>
      <c r="G22" s="71">
        <f t="shared" si="2"/>
        <v>0</v>
      </c>
      <c r="H22" s="71">
        <f t="shared" si="2"/>
        <v>-47010242</v>
      </c>
    </row>
    <row r="23" spans="1:8" x14ac:dyDescent="0.25">
      <c r="A23" s="6"/>
      <c r="B23" s="71"/>
      <c r="C23" s="71"/>
      <c r="D23" s="66"/>
      <c r="E23" s="66"/>
      <c r="F23" s="70"/>
      <c r="G23" s="72"/>
      <c r="H23" s="72"/>
    </row>
    <row r="24" spans="1:8" x14ac:dyDescent="0.25">
      <c r="A24" s="22" t="s">
        <v>73</v>
      </c>
      <c r="B24" s="71">
        <f>B10+B18+B22</f>
        <v>-866606</v>
      </c>
      <c r="C24" s="71">
        <f t="shared" ref="C24:H24" si="3">C10+C18+C22</f>
        <v>1411233</v>
      </c>
      <c r="D24" s="71">
        <f t="shared" si="3"/>
        <v>7087140</v>
      </c>
      <c r="E24" s="71">
        <f t="shared" si="3"/>
        <v>1411233</v>
      </c>
      <c r="F24" s="71">
        <f t="shared" si="3"/>
        <v>1130627</v>
      </c>
      <c r="G24" s="71">
        <f t="shared" si="3"/>
        <v>0</v>
      </c>
      <c r="H24" s="71">
        <f t="shared" si="3"/>
        <v>-19933960</v>
      </c>
    </row>
    <row r="25" spans="1:8" x14ac:dyDescent="0.25">
      <c r="A25" s="59" t="s">
        <v>74</v>
      </c>
      <c r="B25" s="73">
        <v>276239332</v>
      </c>
      <c r="C25" s="73">
        <v>206415042</v>
      </c>
      <c r="D25" s="65">
        <v>206415042</v>
      </c>
      <c r="E25" s="65">
        <v>206415042</v>
      </c>
      <c r="F25" s="69">
        <v>228342326</v>
      </c>
      <c r="G25" s="72"/>
      <c r="H25" s="72">
        <v>228342327</v>
      </c>
    </row>
    <row r="26" spans="1:8" x14ac:dyDescent="0.25">
      <c r="A26" s="29" t="s">
        <v>75</v>
      </c>
      <c r="B26" s="71">
        <f>B24+B25</f>
        <v>275372726</v>
      </c>
      <c r="C26" s="71">
        <f>C24+C25</f>
        <v>207826275</v>
      </c>
      <c r="D26" s="71">
        <f t="shared" ref="D26:H26" si="4">D24+D25</f>
        <v>213502182</v>
      </c>
      <c r="E26" s="71">
        <f t="shared" si="4"/>
        <v>207826275</v>
      </c>
      <c r="F26" s="71">
        <f t="shared" si="4"/>
        <v>229472953</v>
      </c>
      <c r="G26" s="71">
        <f t="shared" si="4"/>
        <v>0</v>
      </c>
      <c r="H26" s="71">
        <f t="shared" si="4"/>
        <v>208408367</v>
      </c>
    </row>
    <row r="27" spans="1:8" x14ac:dyDescent="0.25">
      <c r="A27" s="6"/>
      <c r="B27" s="71"/>
      <c r="C27" s="71"/>
      <c r="D27" s="66"/>
      <c r="E27" s="66"/>
      <c r="F27" s="71"/>
      <c r="G27" s="72"/>
      <c r="H27" s="72"/>
    </row>
    <row r="28" spans="1:8" ht="15.75" thickBot="1" x14ac:dyDescent="0.3">
      <c r="A28" s="29" t="s">
        <v>76</v>
      </c>
      <c r="B28" s="7">
        <f>B10/('1'!B8/10)</f>
        <v>-1.1995199482403457E-2</v>
      </c>
      <c r="C28" s="7">
        <f>C10/('1'!C8/10)</f>
        <v>0.15661964052304836</v>
      </c>
      <c r="D28" s="7">
        <f>D10/('1'!D8/10)</f>
        <v>0.42799205668355877</v>
      </c>
      <c r="E28" s="7">
        <f>E10/('1'!E8/10)</f>
        <v>0.15661964052304836</v>
      </c>
      <c r="F28" s="7">
        <f>F10/('1'!F8/10)</f>
        <v>0.18341799713947615</v>
      </c>
      <c r="G28" s="7" t="e">
        <f>G10/('1'!G8/10)</f>
        <v>#DIV/0!</v>
      </c>
      <c r="H28" s="7">
        <f>H10/('1'!H8/10)</f>
        <v>0.40195348869795106</v>
      </c>
    </row>
    <row r="29" spans="1:8" ht="15.75" x14ac:dyDescent="0.25">
      <c r="A29" s="29" t="s">
        <v>77</v>
      </c>
      <c r="B29" s="8"/>
      <c r="C29" s="8"/>
      <c r="D29" s="64"/>
      <c r="E29" s="64"/>
      <c r="F29" s="64"/>
    </row>
    <row r="30" spans="1:8" ht="15.75" x14ac:dyDescent="0.25">
      <c r="A30" s="43"/>
      <c r="B30" s="48"/>
      <c r="C30" s="48"/>
      <c r="D30" s="45"/>
      <c r="E30" s="45"/>
      <c r="F30" s="46"/>
    </row>
    <row r="31" spans="1:8" ht="15.75" x14ac:dyDescent="0.25">
      <c r="A31" s="43"/>
      <c r="B31" s="48"/>
      <c r="C31" s="48"/>
      <c r="D31" s="45"/>
      <c r="E31" s="45"/>
      <c r="F31" s="46"/>
    </row>
    <row r="32" spans="1:8" ht="15.75" x14ac:dyDescent="0.25">
      <c r="A32" s="9"/>
      <c r="B32" s="10"/>
      <c r="C32" s="10"/>
      <c r="D32" s="12"/>
      <c r="E32" s="12"/>
      <c r="F32" s="14"/>
    </row>
    <row r="33" spans="1:6" ht="15.75" x14ac:dyDescent="0.25">
      <c r="A33" s="15"/>
      <c r="B33" s="16"/>
      <c r="C33" s="16"/>
      <c r="D33" s="17"/>
      <c r="E33" s="17"/>
      <c r="F33" s="18"/>
    </row>
    <row r="34" spans="1:6" ht="16.5" thickBot="1" x14ac:dyDescent="0.3">
      <c r="A34" s="19"/>
      <c r="B34" s="20"/>
      <c r="C34" s="20"/>
      <c r="D34" s="21"/>
      <c r="E34" s="21"/>
      <c r="F3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2020-04-12T06:04:52Z</dcterms:modified>
</cp:coreProperties>
</file>