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Ceramic\Q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4" l="1"/>
  <c r="H11" i="4"/>
  <c r="H10" i="4"/>
  <c r="H9" i="4"/>
  <c r="H8" i="4"/>
  <c r="H7" i="4"/>
  <c r="H6" i="4"/>
  <c r="I29" i="3" l="1"/>
  <c r="I22" i="3"/>
  <c r="I18" i="3"/>
  <c r="I24" i="3" s="1"/>
  <c r="I26" i="3" s="1"/>
  <c r="I12" i="3"/>
  <c r="I21" i="2"/>
  <c r="I12" i="2"/>
  <c r="I10" i="2"/>
  <c r="I40" i="1"/>
  <c r="I32" i="1"/>
  <c r="I27" i="1"/>
  <c r="I46" i="1" s="1"/>
  <c r="I19" i="1"/>
  <c r="I20" i="1" s="1"/>
  <c r="I12" i="1"/>
  <c r="G12" i="4"/>
  <c r="G11" i="4"/>
  <c r="G10" i="4"/>
  <c r="G9" i="4"/>
  <c r="G8" i="4"/>
  <c r="G7" i="4"/>
  <c r="G6" i="4"/>
  <c r="H29" i="3"/>
  <c r="H22" i="3"/>
  <c r="H18" i="3"/>
  <c r="H24" i="3" s="1"/>
  <c r="H26" i="3" s="1"/>
  <c r="H12" i="3"/>
  <c r="H21" i="2"/>
  <c r="H12" i="2"/>
  <c r="H10" i="2"/>
  <c r="H44" i="1"/>
  <c r="H40" i="1"/>
  <c r="H32" i="1"/>
  <c r="H27" i="1"/>
  <c r="H46" i="1" s="1"/>
  <c r="H19" i="1"/>
  <c r="H20" i="1" s="1"/>
  <c r="H12" i="1"/>
  <c r="I15" i="2" l="1"/>
  <c r="I17" i="2" s="1"/>
  <c r="I19" i="2" s="1"/>
  <c r="I24" i="2" s="1"/>
  <c r="I27" i="2" s="1"/>
  <c r="I41" i="1"/>
  <c r="I42" i="1" s="1"/>
  <c r="I44" i="1" s="1"/>
  <c r="H15" i="2"/>
  <c r="H17" i="2" s="1"/>
  <c r="H19" i="2" s="1"/>
  <c r="H24" i="2" s="1"/>
  <c r="H27" i="2" s="1"/>
  <c r="H41" i="1"/>
  <c r="H42" i="1"/>
  <c r="G40" i="1"/>
  <c r="E29" i="3"/>
  <c r="D18" i="3" l="1"/>
  <c r="E18" i="3"/>
  <c r="F18" i="3"/>
  <c r="G18" i="3"/>
  <c r="C18" i="3"/>
  <c r="D12" i="1" l="1"/>
  <c r="E12" i="1"/>
  <c r="F12" i="1"/>
  <c r="G12" i="1"/>
  <c r="C12" i="1"/>
  <c r="D12" i="2" l="1"/>
  <c r="E12" i="2"/>
  <c r="F12" i="2"/>
  <c r="G12" i="2"/>
  <c r="D40" i="1"/>
  <c r="E40" i="1"/>
  <c r="F40" i="1"/>
  <c r="F12" i="3" l="1"/>
  <c r="F29" i="3" s="1"/>
  <c r="G12" i="3"/>
  <c r="G29" i="3" s="1"/>
  <c r="D22" i="3"/>
  <c r="E22" i="3"/>
  <c r="F22" i="3"/>
  <c r="G22" i="3"/>
  <c r="C22" i="3"/>
  <c r="D12" i="3"/>
  <c r="D29" i="3" s="1"/>
  <c r="E12" i="3"/>
  <c r="C12" i="3"/>
  <c r="C29" i="3" s="1"/>
  <c r="D21" i="2"/>
  <c r="E21" i="2"/>
  <c r="F21" i="2"/>
  <c r="G21" i="2"/>
  <c r="C21" i="2"/>
  <c r="D27" i="1"/>
  <c r="E27" i="1"/>
  <c r="F27" i="1"/>
  <c r="G27" i="1"/>
  <c r="C27" i="1"/>
  <c r="B8" i="4" s="1"/>
  <c r="C40" i="1"/>
  <c r="F8" i="4" l="1"/>
  <c r="F46" i="1"/>
  <c r="E8" i="4"/>
  <c r="E46" i="1"/>
  <c r="D8" i="4"/>
  <c r="D46" i="1"/>
  <c r="C8" i="4"/>
  <c r="C46" i="1"/>
  <c r="G24" i="3"/>
  <c r="G26" i="3" s="1"/>
  <c r="G46" i="1"/>
  <c r="F24" i="3"/>
  <c r="F26" i="3" s="1"/>
  <c r="D32" i="1"/>
  <c r="D41" i="1" s="1"/>
  <c r="D42" i="1" s="1"/>
  <c r="E32" i="1"/>
  <c r="E41" i="1" s="1"/>
  <c r="E42" i="1" s="1"/>
  <c r="F32" i="1"/>
  <c r="F41" i="1" s="1"/>
  <c r="F42" i="1" s="1"/>
  <c r="G32" i="1"/>
  <c r="G41" i="1" s="1"/>
  <c r="G42" i="1" s="1"/>
  <c r="C32" i="1"/>
  <c r="C41" i="1" s="1"/>
  <c r="C42" i="1" s="1"/>
  <c r="D19" i="1"/>
  <c r="D20" i="1" s="1"/>
  <c r="E19" i="1"/>
  <c r="E20" i="1" s="1"/>
  <c r="F19" i="1"/>
  <c r="F20" i="1" s="1"/>
  <c r="G19" i="1"/>
  <c r="G20" i="1" s="1"/>
  <c r="C19" i="1"/>
  <c r="C20" i="1" s="1"/>
  <c r="C9" i="4" l="1"/>
  <c r="D9" i="4"/>
  <c r="E9" i="4"/>
  <c r="F9" i="4"/>
  <c r="B9" i="4"/>
  <c r="C12" i="2" l="1"/>
  <c r="D10" i="2"/>
  <c r="D15" i="2" s="1"/>
  <c r="D17" i="2" s="1"/>
  <c r="E10" i="2"/>
  <c r="E15" i="2" s="1"/>
  <c r="E17" i="2" s="1"/>
  <c r="F10" i="2"/>
  <c r="F15" i="2" s="1"/>
  <c r="F17" i="2" s="1"/>
  <c r="G10" i="2"/>
  <c r="G15" i="2" s="1"/>
  <c r="G17" i="2" s="1"/>
  <c r="C10" i="2"/>
  <c r="C15" i="2" l="1"/>
  <c r="F19" i="2"/>
  <c r="F24" i="2" s="1"/>
  <c r="E12" i="4" s="1"/>
  <c r="G19" i="2"/>
  <c r="G24" i="2" s="1"/>
  <c r="F12" i="4" s="1"/>
  <c r="E19" i="2"/>
  <c r="D11" i="4"/>
  <c r="D19" i="2"/>
  <c r="D24" i="2" s="1"/>
  <c r="C12" i="4" s="1"/>
  <c r="C11" i="4"/>
  <c r="B11" i="4"/>
  <c r="C17" i="2" l="1"/>
  <c r="C19" i="2" s="1"/>
  <c r="C24" i="2" s="1"/>
  <c r="B12" i="4" s="1"/>
  <c r="G27" i="2"/>
  <c r="F27" i="2"/>
  <c r="E24" i="2"/>
  <c r="D12" i="4" s="1"/>
  <c r="D27" i="2"/>
  <c r="C10" i="4"/>
  <c r="C6" i="4"/>
  <c r="C7" i="4"/>
  <c r="F11" i="4"/>
  <c r="E11" i="4"/>
  <c r="B7" i="4" l="1"/>
  <c r="B10" i="4"/>
  <c r="C27" i="2"/>
  <c r="B6" i="4"/>
  <c r="E27" i="2"/>
  <c r="C24" i="3"/>
  <c r="E24" i="3"/>
  <c r="E26" i="3" s="1"/>
  <c r="D24" i="3"/>
  <c r="C26" i="3" l="1"/>
  <c r="G44" i="1" l="1"/>
  <c r="D10" i="4" l="1"/>
  <c r="D6" i="4"/>
  <c r="F10" i="4"/>
  <c r="F7" i="4"/>
  <c r="F6" i="4"/>
  <c r="E10" i="4"/>
  <c r="E7" i="4"/>
  <c r="E6" i="4"/>
  <c r="D26" i="3" l="1"/>
  <c r="D7" i="4"/>
  <c r="D44" i="1" l="1"/>
  <c r="C44" i="1"/>
  <c r="F44" i="1"/>
  <c r="E44" i="1"/>
</calcChain>
</file>

<file path=xl/sharedStrings.xml><?xml version="1.0" encoding="utf-8"?>
<sst xmlns="http://schemas.openxmlformats.org/spreadsheetml/2006/main" count="114" uniqueCount="82">
  <si>
    <t>Non Current Assets</t>
  </si>
  <si>
    <t>Inventories</t>
  </si>
  <si>
    <t>Current tax</t>
  </si>
  <si>
    <t>Deferred tax</t>
  </si>
  <si>
    <t>Statement of Cash Flows</t>
  </si>
  <si>
    <t>Net increase in cash &amp; cash equivalents</t>
  </si>
  <si>
    <t>Check</t>
  </si>
  <si>
    <t>Quarter 3</t>
  </si>
  <si>
    <t>Quarter 2</t>
  </si>
  <si>
    <t>Quarter 1</t>
  </si>
  <si>
    <t xml:space="preserve">Turnover </t>
  </si>
  <si>
    <t>Cost &amp; Expenses</t>
  </si>
  <si>
    <t>Net Profit before WPPF, WF &amp; Income tax</t>
  </si>
  <si>
    <t>Contribution to WPPF &amp; WF</t>
  </si>
  <si>
    <t>Net Profit before Income tax</t>
  </si>
  <si>
    <t>Provision for Income tax</t>
  </si>
  <si>
    <t>Cash generated from Operations</t>
  </si>
  <si>
    <t>Total Non Current Assets</t>
  </si>
  <si>
    <t>Total Current Assets</t>
  </si>
  <si>
    <t>Total Assets</t>
  </si>
  <si>
    <t>Cash &amp; Cash equivalents</t>
  </si>
  <si>
    <t>Current Assets</t>
  </si>
  <si>
    <t>Non Current Liabilities</t>
  </si>
  <si>
    <t>Total Non Current Liabilities</t>
  </si>
  <si>
    <t>Current  Liabilities</t>
  </si>
  <si>
    <t xml:space="preserve"> Total Current  Liabilities</t>
  </si>
  <si>
    <t>Cash flows from operating activities</t>
  </si>
  <si>
    <t>Cash flows from financing  activities</t>
  </si>
  <si>
    <t>Opening cash &amp; cash equivalents</t>
  </si>
  <si>
    <t>Closing cash  &amp; cash equivalents</t>
  </si>
  <si>
    <t>Net cash provided by (used in) financing  activities</t>
  </si>
  <si>
    <t xml:space="preserve">STATEMENT OF FINANCIAL POSITION </t>
  </si>
  <si>
    <t>AS AT QUARTER END</t>
  </si>
  <si>
    <t>ASSETS</t>
  </si>
  <si>
    <t>EQUITY AND LIABILITIES</t>
  </si>
  <si>
    <t>Shareholders' Equity</t>
  </si>
  <si>
    <t>Total Shareholders' Equity</t>
  </si>
  <si>
    <t xml:space="preserve"> Total  Liabilities</t>
  </si>
  <si>
    <t>TOTAL EQUITY AND LAIBILITITES</t>
  </si>
  <si>
    <t>Net Asset Value Per Share</t>
  </si>
  <si>
    <t>STATEMENT OF PROFIT &amp; LOSS</t>
  </si>
  <si>
    <t>Earning Per Share</t>
  </si>
  <si>
    <t>Profit after Taxation</t>
  </si>
  <si>
    <t>Net Operating Cash Flow per Share</t>
  </si>
  <si>
    <t>Gross Profit</t>
  </si>
  <si>
    <t>Operating Expenses</t>
  </si>
  <si>
    <t>Operating Profit</t>
  </si>
  <si>
    <t>Cash Flows from investing activities</t>
  </si>
  <si>
    <t>Net cash flow from investing activities</t>
  </si>
  <si>
    <t>Ratios</t>
  </si>
  <si>
    <t>As at quarter end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</si>
  <si>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</si>
  <si>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</si>
  <si>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</si>
  <si>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</si>
  <si>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</si>
  <si>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</si>
  <si>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</si>
  <si>
    <t>Advances, deposit &amp; prepayments</t>
  </si>
  <si>
    <t>Share Capital</t>
  </si>
  <si>
    <t>Retained earnings</t>
  </si>
  <si>
    <t>Financial expenses</t>
  </si>
  <si>
    <t>Property, plant &amp; equipment</t>
  </si>
  <si>
    <t>Capital work in progress</t>
  </si>
  <si>
    <t>Trade &amp; other receivables</t>
  </si>
  <si>
    <t>Trade and other payables</t>
  </si>
  <si>
    <t>Short term borrowings</t>
  </si>
  <si>
    <t>Long term loan net off current maturity</t>
  </si>
  <si>
    <t>Administrative  &amp; selling expenses</t>
  </si>
  <si>
    <t>Payment to suppliers, employees and others</t>
  </si>
  <si>
    <t>Collection from turnover and others</t>
  </si>
  <si>
    <t>Acquisition of property, plant &amp; equipment</t>
  </si>
  <si>
    <t>FUWANG CERAMIC</t>
  </si>
  <si>
    <t>Investment in property</t>
  </si>
  <si>
    <t>Share premium</t>
  </si>
  <si>
    <t>Long term loan (current portion)</t>
  </si>
  <si>
    <t>Liabilities for expenses</t>
  </si>
  <si>
    <t>Provision for income tax</t>
  </si>
  <si>
    <t>Non-operating income</t>
  </si>
  <si>
    <t>Income tax paid and deducted at source</t>
  </si>
  <si>
    <t>Disposal of fixed assets</t>
  </si>
  <si>
    <t>Cash credit &amp; other loan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</si>
</sst>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0" fillId="0" borderId="0" xfId="0" applyFont="1"/>
    <xf numFmtId="164" fontId="0" fillId="0" borderId="0" xfId="1" applyNumberFormat="1" applyFont="1"/>
    <xf numFmtId="164" fontId="2" fillId="0" borderId="0" xfId="1" applyNumberFormat="1" applyFont="1"/>
    <xf numFmtId="0" fontId="2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  <xf numFmtId="0" fontId="3" fillId="0" borderId="0" xfId="0" applyFont="1"/>
    <xf numFmtId="0" fontId="0" fillId="0" borderId="0" xfId="0" applyFont="1" applyAlignment="1">
      <alignment horizontal="left" indent="1"/>
    </xf>
    <xf numFmtId="164" fontId="1" fillId="0" borderId="0" xfId="1" applyNumberFormat="1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/>
    <xf numFmtId="2" fontId="2" fillId="0" borderId="0" xfId="0" applyNumberFormat="1" applyFont="1"/>
    <xf numFmtId="164" fontId="1" fillId="0" borderId="1" xfId="1" applyNumberFormat="1" applyFont="1" applyBorder="1"/>
    <xf numFmtId="164" fontId="2" fillId="0" borderId="1" xfId="1" applyNumberFormat="1" applyFont="1" applyBorder="1"/>
    <xf numFmtId="164" fontId="2" fillId="0" borderId="2" xfId="1" applyNumberFormat="1" applyFont="1" applyBorder="1"/>
    <xf numFmtId="43" fontId="2" fillId="0" borderId="3" xfId="1" applyNumberFormat="1" applyFont="1" applyBorder="1"/>
    <xf numFmtId="43" fontId="2" fillId="0" borderId="3" xfId="0" applyNumberFormat="1" applyFont="1" applyBorder="1"/>
    <xf numFmtId="164" fontId="2" fillId="0" borderId="0" xfId="1" applyNumberFormat="1" applyFont="1" applyBorder="1"/>
    <xf numFmtId="2" fontId="2" fillId="0" borderId="3" xfId="0" applyNumberFormat="1" applyFont="1" applyBorder="1"/>
    <xf numFmtId="164" fontId="2" fillId="0" borderId="4" xfId="1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1" fillId="0" borderId="0" xfId="1" applyNumberFormat="1" applyFont="1" applyBorder="1"/>
    <xf numFmtId="0" fontId="0" fillId="0" borderId="0" xfId="0" applyFill="1"/>
    <xf numFmtId="164" fontId="2" fillId="0" borderId="0" xfId="0" applyNumberFormat="1" applyFont="1"/>
    <xf numFmtId="10" fontId="0" fillId="0" borderId="0" xfId="2" applyNumberFormat="1" applyFont="1"/>
    <xf numFmtId="2" fontId="0" fillId="0" borderId="0" xfId="0" applyNumberFormat="1"/>
    <xf numFmtId="164" fontId="0" fillId="0" borderId="0" xfId="0" applyNumberFormat="1"/>
    <xf numFmtId="164" fontId="0" fillId="0" borderId="0" xfId="0" applyNumberFormat="1" applyFont="1"/>
    <xf numFmtId="164" fontId="2" fillId="0" borderId="1" xfId="0" applyNumberFormat="1" applyFont="1" applyBorder="1"/>
    <xf numFmtId="164" fontId="0" fillId="0" borderId="0" xfId="2" applyNumberFormat="1" applyFont="1"/>
    <xf numFmtId="164" fontId="1" fillId="0" borderId="0" xfId="2" applyNumberFormat="1" applyFont="1"/>
    <xf numFmtId="43" fontId="2" fillId="0" borderId="3" xfId="1" applyNumberFormat="1" applyFont="1" applyFill="1" applyBorder="1"/>
    <xf numFmtId="43" fontId="5" fillId="0" borderId="3" xfId="1" applyNumberFormat="1" applyFont="1" applyFill="1" applyBorder="1"/>
    <xf numFmtId="3" fontId="0" fillId="0" borderId="0" xfId="0" applyNumberFormat="1"/>
    <xf numFmtId="3" fontId="0" fillId="0" borderId="0" xfId="0" applyNumberFormat="1" applyFont="1"/>
    <xf numFmtId="0" fontId="2" fillId="0" borderId="0" xfId="0" applyFont="1" applyFill="1" applyAlignment="1">
      <alignment horizontal="right"/>
    </xf>
    <xf numFmtId="15" fontId="2" fillId="0" borderId="0" xfId="0" applyNumberFormat="1" applyFont="1" applyFill="1" applyAlignment="1">
      <alignment horizontal="right"/>
    </xf>
    <xf numFmtId="164" fontId="1" fillId="0" borderId="0" xfId="2" applyNumberFormat="1" applyFont="1" applyFill="1"/>
    <xf numFmtId="164" fontId="0" fillId="0" borderId="0" xfId="2" applyNumberFormat="1" applyFont="1" applyFill="1"/>
    <xf numFmtId="164" fontId="2" fillId="0" borderId="1" xfId="1" applyNumberFormat="1" applyFont="1" applyFill="1" applyBorder="1"/>
    <xf numFmtId="164" fontId="2" fillId="0" borderId="0" xfId="1" applyNumberFormat="1" applyFont="1" applyFill="1" applyBorder="1"/>
    <xf numFmtId="164" fontId="2" fillId="0" borderId="0" xfId="0" applyNumberFormat="1" applyFont="1" applyFill="1"/>
    <xf numFmtId="164" fontId="1" fillId="0" borderId="0" xfId="1" applyNumberFormat="1" applyFont="1" applyFill="1" applyBorder="1"/>
    <xf numFmtId="164" fontId="1" fillId="0" borderId="0" xfId="1" applyNumberFormat="1" applyFont="1" applyFill="1"/>
    <xf numFmtId="164" fontId="0" fillId="0" borderId="0" xfId="1" applyNumberFormat="1" applyFont="1" applyFill="1"/>
    <xf numFmtId="164" fontId="2" fillId="0" borderId="0" xfId="1" applyNumberFormat="1" applyFont="1" applyFill="1"/>
    <xf numFmtId="164" fontId="2" fillId="0" borderId="2" xfId="1" applyNumberFormat="1" applyFont="1" applyFill="1" applyBorder="1"/>
    <xf numFmtId="43" fontId="0" fillId="0" borderId="0" xfId="1" applyNumberFormat="1" applyFont="1" applyFill="1"/>
    <xf numFmtId="0" fontId="2" fillId="2" borderId="0" xfId="0" applyFont="1" applyFill="1" applyAlignment="1">
      <alignment horizontal="right"/>
    </xf>
    <xf numFmtId="15" fontId="2" fillId="2" borderId="0" xfId="0" applyNumberFormat="1" applyFont="1" applyFill="1" applyAlignment="1">
      <alignment horizontal="right"/>
    </xf>
    <xf numFmtId="10" fontId="0" fillId="2" borderId="0" xfId="2" applyNumberFormat="1" applyFont="1" applyFill="1"/>
    <xf numFmtId="2" fontId="0" fillId="2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pane xSplit="1" ySplit="6" topLeftCell="H35" activePane="bottomRight" state="frozen"/>
      <selection pane="topRight" activeCell="B1" sqref="B1"/>
      <selection pane="bottomLeft" activeCell="A5" sqref="A5"/>
      <selection pane="bottomRight" activeCell="I5" sqref="I5:I6"/>
    </sheetView>
  </sheetViews>
  <sheetFormatPr defaultRowHeight="15" x14ac:dyDescent="0.25"/>
  <cols>
    <col min="1" max="1" width="49.28515625" customWidth="1"/>
    <col min="2" max="2" width="16.140625" customWidth="1"/>
    <col min="3" max="3" width="17.5703125" customWidth="1"/>
    <col min="4" max="4" width="14.28515625" bestFit="1" customWidth="1"/>
    <col min="5" max="5" width="17.28515625" customWidth="1"/>
    <col min="6" max="6" width="18.140625" customWidth="1"/>
    <col min="7" max="7" width="17.28515625" customWidth="1"/>
    <col min="8" max="8" width="14.28515625" bestFit="1" customWidth="1"/>
    <col min="9" max="9" width="15.85546875" customWidth="1"/>
  </cols>
  <sheetData>
    <row r="1" spans="1:9" ht="15.75" x14ac:dyDescent="0.25">
      <c r="A1" s="7" t="s">
        <v>72</v>
      </c>
    </row>
    <row r="2" spans="1:9" ht="15.75" x14ac:dyDescent="0.25">
      <c r="A2" s="7" t="s">
        <v>31</v>
      </c>
    </row>
    <row r="3" spans="1:9" ht="15.75" x14ac:dyDescent="0.25">
      <c r="A3" s="7" t="s">
        <v>32</v>
      </c>
    </row>
    <row r="4" spans="1:9" ht="15.75" x14ac:dyDescent="0.25">
      <c r="A4" s="7"/>
      <c r="C4" s="22"/>
      <c r="D4" s="22"/>
      <c r="E4" s="22"/>
      <c r="F4" s="22"/>
      <c r="G4" s="22"/>
    </row>
    <row r="5" spans="1:9" x14ac:dyDescent="0.25">
      <c r="B5" s="5"/>
      <c r="C5" s="5" t="s">
        <v>8</v>
      </c>
      <c r="D5" s="5" t="s">
        <v>7</v>
      </c>
      <c r="E5" s="5" t="s">
        <v>9</v>
      </c>
      <c r="F5" s="5" t="s">
        <v>8</v>
      </c>
      <c r="G5" s="5" t="s">
        <v>7</v>
      </c>
      <c r="H5" s="5" t="s">
        <v>9</v>
      </c>
      <c r="I5" s="5" t="s">
        <v>8</v>
      </c>
    </row>
    <row r="6" spans="1:9" x14ac:dyDescent="0.25">
      <c r="B6" s="6"/>
      <c r="C6" s="6">
        <v>43100</v>
      </c>
      <c r="D6" s="6">
        <v>43190</v>
      </c>
      <c r="E6" s="6">
        <v>43373</v>
      </c>
      <c r="F6" s="6">
        <v>43465</v>
      </c>
      <c r="G6" s="6">
        <v>43555</v>
      </c>
      <c r="H6" s="6">
        <v>43738</v>
      </c>
      <c r="I6" s="6">
        <v>43830</v>
      </c>
    </row>
    <row r="7" spans="1:9" x14ac:dyDescent="0.25">
      <c r="A7" s="10" t="s">
        <v>33</v>
      </c>
      <c r="B7" s="3"/>
      <c r="C7" s="3"/>
      <c r="D7" s="3"/>
      <c r="E7" s="3"/>
      <c r="F7" s="3"/>
      <c r="G7" s="3"/>
      <c r="H7" s="3"/>
    </row>
    <row r="8" spans="1:9" x14ac:dyDescent="0.25">
      <c r="A8" s="1" t="s">
        <v>0</v>
      </c>
      <c r="B8" s="3"/>
      <c r="D8" s="3"/>
      <c r="E8" s="3"/>
      <c r="F8" s="3"/>
      <c r="G8" s="3"/>
      <c r="H8" s="3"/>
    </row>
    <row r="9" spans="1:9" x14ac:dyDescent="0.25">
      <c r="A9" t="s">
        <v>62</v>
      </c>
      <c r="B9" s="3"/>
      <c r="C9" s="3">
        <v>848181863</v>
      </c>
      <c r="D9" s="29">
        <v>837177647</v>
      </c>
      <c r="E9" s="3">
        <v>987621835</v>
      </c>
      <c r="F9" s="3">
        <v>979101944</v>
      </c>
      <c r="G9" s="3">
        <v>970460352</v>
      </c>
      <c r="H9" s="3">
        <v>1297722671</v>
      </c>
      <c r="I9" s="36">
        <v>1282838733</v>
      </c>
    </row>
    <row r="10" spans="1:9" x14ac:dyDescent="0.25">
      <c r="A10" t="s">
        <v>73</v>
      </c>
      <c r="B10" s="3"/>
      <c r="C10" s="3">
        <v>14016828</v>
      </c>
      <c r="D10" s="3">
        <v>14016828</v>
      </c>
      <c r="E10" s="3">
        <v>14016828</v>
      </c>
      <c r="F10" s="3">
        <v>14016828</v>
      </c>
      <c r="G10" s="3">
        <v>14016828</v>
      </c>
      <c r="H10" s="3">
        <v>14016828</v>
      </c>
      <c r="I10" s="3">
        <v>14016828</v>
      </c>
    </row>
    <row r="11" spans="1:9" x14ac:dyDescent="0.25">
      <c r="A11" t="s">
        <v>63</v>
      </c>
      <c r="B11" s="3"/>
      <c r="C11" s="3">
        <v>152586104</v>
      </c>
      <c r="D11" s="29">
        <v>158774024</v>
      </c>
      <c r="E11" s="3">
        <v>92668082</v>
      </c>
      <c r="F11" s="3">
        <v>107590606</v>
      </c>
      <c r="G11" s="3">
        <v>151514735</v>
      </c>
      <c r="H11" s="3">
        <v>24837944</v>
      </c>
      <c r="I11" s="36">
        <v>34591608</v>
      </c>
    </row>
    <row r="12" spans="1:9" x14ac:dyDescent="0.25">
      <c r="A12" s="1" t="s">
        <v>17</v>
      </c>
      <c r="B12" s="16"/>
      <c r="C12" s="16">
        <f t="shared" ref="C12:I12" si="0">SUM(C9:C11)</f>
        <v>1014784795</v>
      </c>
      <c r="D12" s="16">
        <f t="shared" si="0"/>
        <v>1009968499</v>
      </c>
      <c r="E12" s="16">
        <f t="shared" si="0"/>
        <v>1094306745</v>
      </c>
      <c r="F12" s="16">
        <f t="shared" si="0"/>
        <v>1100709378</v>
      </c>
      <c r="G12" s="16">
        <f t="shared" si="0"/>
        <v>1135991915</v>
      </c>
      <c r="H12" s="16">
        <f t="shared" si="0"/>
        <v>1336577443</v>
      </c>
      <c r="I12" s="16">
        <f t="shared" si="0"/>
        <v>1331447169</v>
      </c>
    </row>
    <row r="13" spans="1:9" x14ac:dyDescent="0.25">
      <c r="A13" s="1"/>
      <c r="B13" s="4"/>
      <c r="C13" s="4"/>
      <c r="D13" s="4"/>
      <c r="E13" s="4"/>
      <c r="F13" s="4"/>
      <c r="G13" s="4"/>
      <c r="H13" s="4"/>
    </row>
    <row r="14" spans="1:9" x14ac:dyDescent="0.25">
      <c r="A14" s="1" t="s">
        <v>21</v>
      </c>
      <c r="B14" s="3"/>
      <c r="C14" s="3"/>
      <c r="D14" s="3"/>
      <c r="E14" s="3"/>
      <c r="F14" s="3"/>
      <c r="G14" s="3"/>
      <c r="H14" s="3"/>
    </row>
    <row r="15" spans="1:9" x14ac:dyDescent="0.25">
      <c r="A15" t="s">
        <v>1</v>
      </c>
      <c r="B15" s="3"/>
      <c r="C15" s="29">
        <v>713155556</v>
      </c>
      <c r="D15" s="29">
        <v>716765235</v>
      </c>
      <c r="E15" s="3">
        <v>755692800</v>
      </c>
      <c r="F15" s="3">
        <v>764429751</v>
      </c>
      <c r="G15" s="3">
        <v>769292540</v>
      </c>
      <c r="H15" s="3">
        <v>858152093</v>
      </c>
      <c r="I15" s="36">
        <v>898972577</v>
      </c>
    </row>
    <row r="16" spans="1:9" x14ac:dyDescent="0.25">
      <c r="A16" t="s">
        <v>64</v>
      </c>
      <c r="B16" s="3"/>
      <c r="C16" s="29">
        <v>144936646</v>
      </c>
      <c r="D16" s="29">
        <v>145523665</v>
      </c>
      <c r="E16" s="3">
        <v>127783823</v>
      </c>
      <c r="F16" s="3">
        <v>134947901</v>
      </c>
      <c r="G16" s="3">
        <v>138568049</v>
      </c>
      <c r="H16" s="3">
        <v>107826846</v>
      </c>
      <c r="I16" s="36">
        <v>123197313</v>
      </c>
    </row>
    <row r="17" spans="1:9" x14ac:dyDescent="0.25">
      <c r="A17" t="s">
        <v>58</v>
      </c>
      <c r="B17" s="3"/>
      <c r="C17" s="29">
        <v>144200781</v>
      </c>
      <c r="D17" s="29">
        <v>158101618</v>
      </c>
      <c r="E17" s="3">
        <v>145397836</v>
      </c>
      <c r="F17" s="3">
        <v>159922920</v>
      </c>
      <c r="G17" s="3">
        <v>162036500</v>
      </c>
      <c r="H17" s="3">
        <v>179160934</v>
      </c>
      <c r="I17" s="36">
        <v>171517875</v>
      </c>
    </row>
    <row r="18" spans="1:9" x14ac:dyDescent="0.25">
      <c r="A18" t="s">
        <v>20</v>
      </c>
      <c r="B18" s="3"/>
      <c r="C18" s="29">
        <v>23894317</v>
      </c>
      <c r="D18" s="29">
        <v>25140792</v>
      </c>
      <c r="E18" s="3">
        <v>27389665</v>
      </c>
      <c r="F18" s="3">
        <v>20922613</v>
      </c>
      <c r="G18" s="3">
        <v>20974167</v>
      </c>
      <c r="H18" s="3">
        <v>22596347</v>
      </c>
      <c r="I18" s="36">
        <v>186692372</v>
      </c>
    </row>
    <row r="19" spans="1:9" x14ac:dyDescent="0.25">
      <c r="A19" s="1" t="s">
        <v>18</v>
      </c>
      <c r="B19" s="15"/>
      <c r="C19" s="15">
        <f t="shared" ref="C19:I19" si="1">SUM(C15:C18)</f>
        <v>1026187300</v>
      </c>
      <c r="D19" s="15">
        <f t="shared" si="1"/>
        <v>1045531310</v>
      </c>
      <c r="E19" s="15">
        <f t="shared" si="1"/>
        <v>1056264124</v>
      </c>
      <c r="F19" s="15">
        <f t="shared" si="1"/>
        <v>1080223185</v>
      </c>
      <c r="G19" s="15">
        <f t="shared" si="1"/>
        <v>1090871256</v>
      </c>
      <c r="H19" s="15">
        <f t="shared" si="1"/>
        <v>1167736220</v>
      </c>
      <c r="I19" s="15">
        <f t="shared" si="1"/>
        <v>1380380137</v>
      </c>
    </row>
    <row r="20" spans="1:9" ht="15.75" thickBot="1" x14ac:dyDescent="0.3">
      <c r="A20" s="1" t="s">
        <v>19</v>
      </c>
      <c r="B20" s="21"/>
      <c r="C20" s="21">
        <f t="shared" ref="C20:I20" si="2">C12+C19</f>
        <v>2040972095</v>
      </c>
      <c r="D20" s="21">
        <f t="shared" si="2"/>
        <v>2055499809</v>
      </c>
      <c r="E20" s="21">
        <f t="shared" si="2"/>
        <v>2150570869</v>
      </c>
      <c r="F20" s="21">
        <f t="shared" si="2"/>
        <v>2180932563</v>
      </c>
      <c r="G20" s="21">
        <f t="shared" si="2"/>
        <v>2226863171</v>
      </c>
      <c r="H20" s="21">
        <f t="shared" si="2"/>
        <v>2504313663</v>
      </c>
      <c r="I20" s="21">
        <f t="shared" si="2"/>
        <v>2711827306</v>
      </c>
    </row>
    <row r="21" spans="1:9" x14ac:dyDescent="0.25">
      <c r="A21" s="1"/>
      <c r="B21" s="4"/>
      <c r="C21" s="4"/>
      <c r="D21" s="4"/>
      <c r="E21" s="4"/>
      <c r="F21" s="4"/>
      <c r="G21" s="4"/>
      <c r="H21" s="4"/>
    </row>
    <row r="22" spans="1:9" x14ac:dyDescent="0.25">
      <c r="A22" s="11" t="s">
        <v>34</v>
      </c>
      <c r="B22" s="3"/>
      <c r="C22" s="3"/>
      <c r="D22" s="3"/>
      <c r="E22" s="3"/>
      <c r="F22" s="3"/>
      <c r="G22" s="3"/>
      <c r="H22" s="3"/>
    </row>
    <row r="23" spans="1:9" x14ac:dyDescent="0.25">
      <c r="A23" s="1" t="s">
        <v>35</v>
      </c>
      <c r="B23" s="3"/>
      <c r="C23" s="3"/>
      <c r="D23" s="3"/>
      <c r="E23" s="3"/>
      <c r="F23" s="3"/>
      <c r="G23" s="3"/>
      <c r="H23" s="3"/>
    </row>
    <row r="24" spans="1:9" x14ac:dyDescent="0.25">
      <c r="A24" t="s">
        <v>59</v>
      </c>
      <c r="B24" s="3"/>
      <c r="C24" s="29">
        <v>1126190860</v>
      </c>
      <c r="D24" s="29">
        <v>1238809940</v>
      </c>
      <c r="E24" s="29">
        <v>1238809940</v>
      </c>
      <c r="F24" s="3">
        <v>1238809940</v>
      </c>
      <c r="G24" s="3">
        <v>1362690930</v>
      </c>
      <c r="H24" s="3">
        <v>1362690930</v>
      </c>
      <c r="I24" s="3">
        <v>1362690930</v>
      </c>
    </row>
    <row r="25" spans="1:9" x14ac:dyDescent="0.25">
      <c r="A25" s="2" t="s">
        <v>74</v>
      </c>
      <c r="B25" s="9"/>
      <c r="C25" s="30">
        <v>110596499</v>
      </c>
      <c r="D25" s="30">
        <v>110596499</v>
      </c>
      <c r="E25" s="30">
        <v>110596499</v>
      </c>
      <c r="F25" s="9">
        <v>110596499</v>
      </c>
      <c r="G25" s="9">
        <v>76062352</v>
      </c>
      <c r="H25" s="9">
        <v>76062352</v>
      </c>
      <c r="I25" s="9">
        <v>76062352</v>
      </c>
    </row>
    <row r="26" spans="1:9" x14ac:dyDescent="0.25">
      <c r="A26" t="s">
        <v>60</v>
      </c>
      <c r="B26" s="3"/>
      <c r="C26" s="29">
        <v>152355911</v>
      </c>
      <c r="D26" s="29">
        <v>60036357</v>
      </c>
      <c r="E26" s="3">
        <v>109021685</v>
      </c>
      <c r="F26" s="3">
        <v>129577301</v>
      </c>
      <c r="G26" s="3">
        <v>60545653</v>
      </c>
      <c r="H26" s="3">
        <v>93875611</v>
      </c>
      <c r="I26" s="36">
        <v>111029612</v>
      </c>
    </row>
    <row r="27" spans="1:9" x14ac:dyDescent="0.25">
      <c r="A27" s="1" t="s">
        <v>36</v>
      </c>
      <c r="B27" s="3"/>
      <c r="C27" s="31">
        <f t="shared" ref="C27:I27" si="3">SUM(C24:C26)</f>
        <v>1389143270</v>
      </c>
      <c r="D27" s="31">
        <f t="shared" si="3"/>
        <v>1409442796</v>
      </c>
      <c r="E27" s="31">
        <f t="shared" si="3"/>
        <v>1458428124</v>
      </c>
      <c r="F27" s="31">
        <f t="shared" si="3"/>
        <v>1478983740</v>
      </c>
      <c r="G27" s="31">
        <f t="shared" si="3"/>
        <v>1499298935</v>
      </c>
      <c r="H27" s="31">
        <f t="shared" si="3"/>
        <v>1532628893</v>
      </c>
      <c r="I27" s="31">
        <f t="shared" si="3"/>
        <v>1549782894</v>
      </c>
    </row>
    <row r="28" spans="1:9" x14ac:dyDescent="0.25">
      <c r="A28" s="1"/>
      <c r="B28" s="4"/>
      <c r="C28" s="4"/>
      <c r="D28" s="4"/>
      <c r="E28" s="4"/>
      <c r="F28" s="4"/>
      <c r="G28" s="4"/>
      <c r="H28" s="4"/>
    </row>
    <row r="29" spans="1:9" x14ac:dyDescent="0.25">
      <c r="A29" s="1" t="s">
        <v>22</v>
      </c>
      <c r="B29" s="3"/>
      <c r="C29" s="3"/>
      <c r="D29" s="3"/>
      <c r="E29" s="3"/>
      <c r="F29" s="3"/>
      <c r="G29" s="3"/>
      <c r="H29" s="3"/>
    </row>
    <row r="30" spans="1:9" x14ac:dyDescent="0.25">
      <c r="A30" t="s">
        <v>3</v>
      </c>
      <c r="B30" s="3"/>
      <c r="C30" s="29">
        <v>53704133</v>
      </c>
      <c r="D30" s="29">
        <v>55490133</v>
      </c>
      <c r="E30" s="3">
        <v>63163438</v>
      </c>
      <c r="F30" s="3">
        <v>64876406</v>
      </c>
      <c r="G30" s="3">
        <v>66755368</v>
      </c>
      <c r="H30" s="3">
        <v>85462899</v>
      </c>
      <c r="I30" s="36">
        <v>88630899</v>
      </c>
    </row>
    <row r="31" spans="1:9" x14ac:dyDescent="0.25">
      <c r="A31" s="2" t="s">
        <v>67</v>
      </c>
      <c r="B31" s="3"/>
      <c r="C31" s="29">
        <v>82412477</v>
      </c>
      <c r="D31" s="29">
        <v>82253937</v>
      </c>
      <c r="E31" s="3">
        <v>109123191</v>
      </c>
      <c r="F31" s="3">
        <v>118680358</v>
      </c>
      <c r="G31" s="3">
        <v>108370570</v>
      </c>
      <c r="H31" s="36">
        <v>213815213</v>
      </c>
      <c r="I31" s="36">
        <v>142177393</v>
      </c>
    </row>
    <row r="32" spans="1:9" x14ac:dyDescent="0.25">
      <c r="A32" s="1" t="s">
        <v>23</v>
      </c>
      <c r="B32" s="16"/>
      <c r="C32" s="16">
        <f t="shared" ref="C32:I32" si="4">SUM(C30:C31)</f>
        <v>136116610</v>
      </c>
      <c r="D32" s="16">
        <f t="shared" si="4"/>
        <v>137744070</v>
      </c>
      <c r="E32" s="16">
        <f t="shared" si="4"/>
        <v>172286629</v>
      </c>
      <c r="F32" s="16">
        <f t="shared" si="4"/>
        <v>183556764</v>
      </c>
      <c r="G32" s="16">
        <f t="shared" si="4"/>
        <v>175125938</v>
      </c>
      <c r="H32" s="16">
        <f t="shared" si="4"/>
        <v>299278112</v>
      </c>
      <c r="I32" s="16">
        <f t="shared" si="4"/>
        <v>230808292</v>
      </c>
    </row>
    <row r="33" spans="1:9" x14ac:dyDescent="0.25">
      <c r="A33" s="1"/>
      <c r="B33" s="4"/>
      <c r="C33" s="4"/>
      <c r="D33" s="4"/>
      <c r="E33" s="4"/>
      <c r="F33" s="4"/>
      <c r="G33" s="4"/>
      <c r="H33" s="4"/>
    </row>
    <row r="34" spans="1:9" x14ac:dyDescent="0.25">
      <c r="A34" s="1" t="s">
        <v>24</v>
      </c>
      <c r="B34" s="3"/>
      <c r="C34" s="3"/>
      <c r="D34" s="3"/>
      <c r="E34" s="3"/>
      <c r="F34" s="3"/>
      <c r="G34" s="3"/>
      <c r="H34" s="3"/>
    </row>
    <row r="35" spans="1:9" x14ac:dyDescent="0.25">
      <c r="A35" t="s">
        <v>75</v>
      </c>
      <c r="B35" s="3"/>
      <c r="C35" s="29">
        <v>73356613</v>
      </c>
      <c r="D35" s="29">
        <v>62240519</v>
      </c>
      <c r="E35" s="3">
        <v>68789490</v>
      </c>
      <c r="F35" s="3">
        <v>53547660</v>
      </c>
      <c r="G35" s="3">
        <v>65830164</v>
      </c>
      <c r="H35" s="3">
        <v>115480164</v>
      </c>
      <c r="I35" s="36">
        <v>151750164</v>
      </c>
    </row>
    <row r="36" spans="1:9" x14ac:dyDescent="0.25">
      <c r="A36" s="2" t="s">
        <v>66</v>
      </c>
      <c r="B36" s="9"/>
      <c r="C36" s="30">
        <v>387057469</v>
      </c>
      <c r="D36" s="30">
        <v>385924799</v>
      </c>
      <c r="E36" s="9">
        <v>384610659</v>
      </c>
      <c r="F36" s="9">
        <v>400377855</v>
      </c>
      <c r="G36" s="9">
        <v>420913861</v>
      </c>
      <c r="H36" s="3">
        <v>468899025</v>
      </c>
      <c r="I36" s="36">
        <v>682528941</v>
      </c>
    </row>
    <row r="37" spans="1:9" x14ac:dyDescent="0.25">
      <c r="A37" t="s">
        <v>65</v>
      </c>
      <c r="B37" s="3"/>
      <c r="C37" s="29">
        <v>21359869</v>
      </c>
      <c r="D37" s="29">
        <v>22503878</v>
      </c>
      <c r="E37" s="3">
        <v>35231692</v>
      </c>
      <c r="F37" s="3">
        <v>28562964</v>
      </c>
      <c r="G37" s="3">
        <v>24854925</v>
      </c>
      <c r="H37" s="3">
        <v>37805897</v>
      </c>
      <c r="I37" s="36">
        <v>31507806</v>
      </c>
    </row>
    <row r="38" spans="1:9" x14ac:dyDescent="0.25">
      <c r="A38" t="s">
        <v>76</v>
      </c>
      <c r="B38" s="3"/>
      <c r="C38" s="29">
        <v>8365923</v>
      </c>
      <c r="D38" s="29">
        <v>7090897</v>
      </c>
      <c r="E38" s="3">
        <v>8179146</v>
      </c>
      <c r="F38" s="3">
        <v>7719546</v>
      </c>
      <c r="G38" s="3">
        <v>7294737</v>
      </c>
      <c r="H38" s="3">
        <v>19084206</v>
      </c>
      <c r="I38" s="36">
        <v>27537843</v>
      </c>
    </row>
    <row r="39" spans="1:9" x14ac:dyDescent="0.25">
      <c r="A39" t="s">
        <v>77</v>
      </c>
      <c r="B39" s="3"/>
      <c r="C39" s="29">
        <v>25572341</v>
      </c>
      <c r="D39" s="29">
        <v>30552850</v>
      </c>
      <c r="E39" s="3">
        <v>23045129</v>
      </c>
      <c r="F39" s="3">
        <v>28184033</v>
      </c>
      <c r="G39" s="3">
        <v>33544611</v>
      </c>
      <c r="H39" s="3">
        <v>31137366</v>
      </c>
      <c r="I39" s="36">
        <v>37911366</v>
      </c>
    </row>
    <row r="40" spans="1:9" x14ac:dyDescent="0.25">
      <c r="A40" s="1" t="s">
        <v>25</v>
      </c>
      <c r="B40" s="15"/>
      <c r="C40" s="15">
        <f t="shared" ref="C40:I40" si="5">SUM(C35:C39)</f>
        <v>515712215</v>
      </c>
      <c r="D40" s="15">
        <f t="shared" si="5"/>
        <v>508312943</v>
      </c>
      <c r="E40" s="15">
        <f t="shared" si="5"/>
        <v>519856116</v>
      </c>
      <c r="F40" s="15">
        <f t="shared" si="5"/>
        <v>518392058</v>
      </c>
      <c r="G40" s="15">
        <f t="shared" si="5"/>
        <v>552438298</v>
      </c>
      <c r="H40" s="15">
        <f t="shared" si="5"/>
        <v>672406658</v>
      </c>
      <c r="I40" s="15">
        <f t="shared" si="5"/>
        <v>931236120</v>
      </c>
    </row>
    <row r="41" spans="1:9" x14ac:dyDescent="0.25">
      <c r="A41" s="1" t="s">
        <v>37</v>
      </c>
      <c r="B41" s="16"/>
      <c r="C41" s="16">
        <f t="shared" ref="C41:I41" si="6">C32+C40</f>
        <v>651828825</v>
      </c>
      <c r="D41" s="16">
        <f t="shared" si="6"/>
        <v>646057013</v>
      </c>
      <c r="E41" s="16">
        <f t="shared" si="6"/>
        <v>692142745</v>
      </c>
      <c r="F41" s="16">
        <f t="shared" si="6"/>
        <v>701948822</v>
      </c>
      <c r="G41" s="16">
        <f t="shared" si="6"/>
        <v>727564236</v>
      </c>
      <c r="H41" s="16">
        <f t="shared" si="6"/>
        <v>971684770</v>
      </c>
      <c r="I41" s="16">
        <f t="shared" si="6"/>
        <v>1162044412</v>
      </c>
    </row>
    <row r="42" spans="1:9" ht="15.75" thickBot="1" x14ac:dyDescent="0.3">
      <c r="A42" s="1" t="s">
        <v>38</v>
      </c>
      <c r="B42" s="21"/>
      <c r="C42" s="21">
        <f t="shared" ref="C42:I42" si="7">C27+C41</f>
        <v>2040972095</v>
      </c>
      <c r="D42" s="21">
        <f t="shared" si="7"/>
        <v>2055499809</v>
      </c>
      <c r="E42" s="21">
        <f t="shared" si="7"/>
        <v>2150570869</v>
      </c>
      <c r="F42" s="21">
        <f t="shared" si="7"/>
        <v>2180932562</v>
      </c>
      <c r="G42" s="21">
        <f t="shared" si="7"/>
        <v>2226863171</v>
      </c>
      <c r="H42" s="21">
        <f t="shared" si="7"/>
        <v>2504313663</v>
      </c>
      <c r="I42" s="21">
        <f t="shared" si="7"/>
        <v>2711827306</v>
      </c>
    </row>
    <row r="43" spans="1:9" x14ac:dyDescent="0.25">
      <c r="B43" s="3"/>
      <c r="C43" s="3"/>
      <c r="D43" s="3"/>
      <c r="E43" s="3"/>
      <c r="F43" s="3"/>
      <c r="G43" s="3"/>
      <c r="H43" s="3"/>
    </row>
    <row r="44" spans="1:9" x14ac:dyDescent="0.25">
      <c r="A44" t="s">
        <v>6</v>
      </c>
      <c r="C44" t="str">
        <f t="shared" ref="C44:I44" si="8">IF(C20=C42,"Balanced","Not Balanced")</f>
        <v>Balanced</v>
      </c>
      <c r="D44" t="str">
        <f t="shared" si="8"/>
        <v>Balanced</v>
      </c>
      <c r="E44" t="str">
        <f t="shared" si="8"/>
        <v>Balanced</v>
      </c>
      <c r="F44" s="25" t="str">
        <f t="shared" si="8"/>
        <v>Not Balanced</v>
      </c>
      <c r="G44" s="25" t="str">
        <f t="shared" si="8"/>
        <v>Balanced</v>
      </c>
      <c r="H44" s="25" t="str">
        <f t="shared" si="8"/>
        <v>Balanced</v>
      </c>
      <c r="I44" s="25" t="str">
        <f t="shared" si="8"/>
        <v>Balanced</v>
      </c>
    </row>
    <row r="46" spans="1:9" s="1" customFormat="1" x14ac:dyDescent="0.25">
      <c r="A46" s="1" t="s">
        <v>39</v>
      </c>
      <c r="B46" s="18"/>
      <c r="C46" s="18">
        <f t="shared" ref="C46:I46" si="9">C27/(C24/10)</f>
        <v>12.334883183122264</v>
      </c>
      <c r="D46" s="18">
        <f t="shared" si="9"/>
        <v>11.377393339288188</v>
      </c>
      <c r="E46" s="18">
        <f t="shared" si="9"/>
        <v>11.772815804174126</v>
      </c>
      <c r="F46" s="18">
        <f t="shared" si="9"/>
        <v>11.93874614858192</v>
      </c>
      <c r="G46" s="18">
        <f t="shared" si="9"/>
        <v>11.002487079003307</v>
      </c>
      <c r="H46" s="18">
        <f t="shared" si="9"/>
        <v>11.247076349146905</v>
      </c>
      <c r="I46" s="18">
        <f t="shared" si="9"/>
        <v>11.372959633627268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pane xSplit="1" ySplit="6" topLeftCell="H16" activePane="bottomRight" state="frozen"/>
      <selection pane="topRight" activeCell="B1" sqref="B1"/>
      <selection pane="bottomLeft" activeCell="A4" sqref="A4"/>
      <selection pane="bottomRight" activeCell="I30" sqref="I30"/>
    </sheetView>
  </sheetViews>
  <sheetFormatPr defaultRowHeight="15" x14ac:dyDescent="0.25"/>
  <cols>
    <col min="1" max="1" width="42.28515625" customWidth="1"/>
    <col min="2" max="2" width="15" bestFit="1" customWidth="1"/>
    <col min="3" max="3" width="15.42578125" customWidth="1"/>
    <col min="4" max="4" width="15" bestFit="1" customWidth="1"/>
    <col min="5" max="5" width="15.140625" customWidth="1"/>
    <col min="6" max="6" width="14.28515625" bestFit="1" customWidth="1"/>
    <col min="7" max="7" width="18.28515625" customWidth="1"/>
    <col min="8" max="8" width="13.5703125" customWidth="1"/>
    <col min="9" max="9" width="15.42578125" customWidth="1"/>
  </cols>
  <sheetData>
    <row r="1" spans="1:9" ht="15.75" x14ac:dyDescent="0.25">
      <c r="A1" s="7" t="s">
        <v>72</v>
      </c>
    </row>
    <row r="2" spans="1:9" ht="17.25" customHeight="1" x14ac:dyDescent="0.25">
      <c r="A2" s="12" t="s">
        <v>40</v>
      </c>
    </row>
    <row r="3" spans="1:9" ht="17.25" customHeight="1" x14ac:dyDescent="0.25">
      <c r="A3" s="7" t="s">
        <v>32</v>
      </c>
    </row>
    <row r="4" spans="1:9" ht="17.25" customHeight="1" x14ac:dyDescent="0.25">
      <c r="A4" s="7"/>
      <c r="C4" s="22"/>
      <c r="D4" s="22"/>
      <c r="E4" s="22"/>
      <c r="F4" s="22"/>
      <c r="G4" s="22"/>
    </row>
    <row r="5" spans="1:9" x14ac:dyDescent="0.25">
      <c r="B5" s="5"/>
      <c r="C5" s="5" t="s">
        <v>8</v>
      </c>
      <c r="D5" s="5" t="s">
        <v>7</v>
      </c>
      <c r="E5" s="5" t="s">
        <v>9</v>
      </c>
      <c r="F5" s="38" t="s">
        <v>8</v>
      </c>
      <c r="G5" s="5" t="s">
        <v>7</v>
      </c>
      <c r="H5" s="5" t="s">
        <v>9</v>
      </c>
      <c r="I5" s="5" t="s">
        <v>8</v>
      </c>
    </row>
    <row r="6" spans="1:9" x14ac:dyDescent="0.25">
      <c r="B6" s="6"/>
      <c r="C6" s="6">
        <v>43100</v>
      </c>
      <c r="D6" s="6">
        <v>43190</v>
      </c>
      <c r="E6" s="6">
        <v>43373</v>
      </c>
      <c r="F6" s="39">
        <v>43465</v>
      </c>
      <c r="G6" s="6">
        <v>43555</v>
      </c>
      <c r="H6" s="6">
        <v>43738</v>
      </c>
      <c r="I6" s="6">
        <v>43830</v>
      </c>
    </row>
    <row r="7" spans="1:9" x14ac:dyDescent="0.25">
      <c r="B7" s="6"/>
      <c r="C7" s="6"/>
      <c r="D7" s="6"/>
      <c r="E7" s="6"/>
      <c r="F7" s="39"/>
      <c r="G7" s="6"/>
    </row>
    <row r="8" spans="1:9" x14ac:dyDescent="0.25">
      <c r="A8" s="1" t="s">
        <v>10</v>
      </c>
      <c r="B8" s="3"/>
      <c r="C8" s="32">
        <v>279200172</v>
      </c>
      <c r="D8" s="32">
        <v>430985275</v>
      </c>
      <c r="E8" s="33">
        <v>152684576</v>
      </c>
      <c r="F8" s="40">
        <v>322329619</v>
      </c>
      <c r="G8" s="33">
        <v>464253918</v>
      </c>
      <c r="H8" s="36">
        <v>126256871</v>
      </c>
      <c r="I8" s="36">
        <v>297785304</v>
      </c>
    </row>
    <row r="9" spans="1:9" x14ac:dyDescent="0.25">
      <c r="A9" s="1" t="s">
        <v>11</v>
      </c>
      <c r="B9" s="3"/>
      <c r="C9" s="32">
        <v>186969231</v>
      </c>
      <c r="D9" s="32">
        <v>289623715</v>
      </c>
      <c r="E9" s="32">
        <v>102826151</v>
      </c>
      <c r="F9" s="41">
        <v>219186591</v>
      </c>
      <c r="G9" s="32">
        <v>311195765</v>
      </c>
      <c r="H9" s="36">
        <v>79021524</v>
      </c>
      <c r="I9" s="36">
        <v>189466098</v>
      </c>
    </row>
    <row r="10" spans="1:9" s="2" customFormat="1" x14ac:dyDescent="0.25">
      <c r="A10" s="1" t="s">
        <v>44</v>
      </c>
      <c r="B10" s="14"/>
      <c r="C10" s="15">
        <f>C8-C9</f>
        <v>92230941</v>
      </c>
      <c r="D10" s="15">
        <f t="shared" ref="D10:I10" si="0">D8-D9</f>
        <v>141361560</v>
      </c>
      <c r="E10" s="15">
        <f t="shared" si="0"/>
        <v>49858425</v>
      </c>
      <c r="F10" s="42">
        <f t="shared" si="0"/>
        <v>103143028</v>
      </c>
      <c r="G10" s="15">
        <f t="shared" si="0"/>
        <v>153058153</v>
      </c>
      <c r="H10" s="15">
        <f t="shared" si="0"/>
        <v>47235347</v>
      </c>
      <c r="I10" s="15">
        <f t="shared" si="0"/>
        <v>108319206</v>
      </c>
    </row>
    <row r="11" spans="1:9" s="2" customFormat="1" x14ac:dyDescent="0.25">
      <c r="A11" s="1"/>
      <c r="B11" s="24"/>
      <c r="C11" s="19"/>
      <c r="D11" s="19"/>
      <c r="E11" s="19"/>
      <c r="F11" s="43"/>
      <c r="G11" s="19"/>
    </row>
    <row r="12" spans="1:9" s="2" customFormat="1" x14ac:dyDescent="0.25">
      <c r="A12" s="1" t="s">
        <v>45</v>
      </c>
      <c r="B12" s="19"/>
      <c r="C12" s="26">
        <f t="shared" ref="C12:I12" si="1">SUM(C13:C13)</f>
        <v>44736563</v>
      </c>
      <c r="D12" s="26">
        <f t="shared" si="1"/>
        <v>67883791</v>
      </c>
      <c r="E12" s="26">
        <f t="shared" si="1"/>
        <v>22782528</v>
      </c>
      <c r="F12" s="44">
        <f t="shared" si="1"/>
        <v>47792897</v>
      </c>
      <c r="G12" s="26">
        <f t="shared" si="1"/>
        <v>69288263</v>
      </c>
      <c r="H12" s="26">
        <f t="shared" si="1"/>
        <v>26868252</v>
      </c>
      <c r="I12" s="26">
        <f t="shared" si="1"/>
        <v>63936822</v>
      </c>
    </row>
    <row r="13" spans="1:9" s="2" customFormat="1" x14ac:dyDescent="0.25">
      <c r="A13" s="2" t="s">
        <v>68</v>
      </c>
      <c r="B13" s="24"/>
      <c r="C13" s="30">
        <v>44736563</v>
      </c>
      <c r="D13" s="30">
        <v>67883791</v>
      </c>
      <c r="E13" s="24">
        <v>22782528</v>
      </c>
      <c r="F13" s="45">
        <v>47792897</v>
      </c>
      <c r="G13" s="24">
        <v>69288263</v>
      </c>
      <c r="H13" s="37">
        <v>26868252</v>
      </c>
      <c r="I13" s="37">
        <v>63936822</v>
      </c>
    </row>
    <row r="14" spans="1:9" s="2" customFormat="1" x14ac:dyDescent="0.25">
      <c r="B14" s="24"/>
      <c r="C14" s="30"/>
      <c r="D14" s="30"/>
      <c r="E14" s="24"/>
      <c r="F14" s="45"/>
      <c r="G14" s="24"/>
    </row>
    <row r="15" spans="1:9" s="2" customFormat="1" x14ac:dyDescent="0.25">
      <c r="A15" s="1" t="s">
        <v>46</v>
      </c>
      <c r="B15" s="14"/>
      <c r="C15" s="15">
        <f t="shared" ref="C15:I15" si="2">C10-C12</f>
        <v>47494378</v>
      </c>
      <c r="D15" s="15">
        <f t="shared" si="2"/>
        <v>73477769</v>
      </c>
      <c r="E15" s="15">
        <f t="shared" si="2"/>
        <v>27075897</v>
      </c>
      <c r="F15" s="42">
        <f t="shared" si="2"/>
        <v>55350131</v>
      </c>
      <c r="G15" s="15">
        <f t="shared" si="2"/>
        <v>83769890</v>
      </c>
      <c r="H15" s="15">
        <f t="shared" si="2"/>
        <v>20367095</v>
      </c>
      <c r="I15" s="15">
        <f t="shared" si="2"/>
        <v>44382384</v>
      </c>
    </row>
    <row r="16" spans="1:9" s="2" customFormat="1" x14ac:dyDescent="0.25">
      <c r="A16" s="2" t="s">
        <v>78</v>
      </c>
      <c r="B16" s="9"/>
      <c r="C16" s="30">
        <v>762839</v>
      </c>
      <c r="D16" s="30">
        <v>3198785</v>
      </c>
      <c r="E16" s="9">
        <v>468882</v>
      </c>
      <c r="F16" s="46">
        <v>972511</v>
      </c>
      <c r="G16" s="9">
        <v>1555396</v>
      </c>
      <c r="H16" s="37">
        <v>587481</v>
      </c>
      <c r="I16" s="37">
        <v>5022993</v>
      </c>
    </row>
    <row r="17" spans="1:9" x14ac:dyDescent="0.25">
      <c r="A17" s="1" t="s">
        <v>12</v>
      </c>
      <c r="B17" s="15"/>
      <c r="C17" s="15">
        <f t="shared" ref="C17:I17" si="3">SUM(C15:C16)</f>
        <v>48257217</v>
      </c>
      <c r="D17" s="15">
        <f t="shared" si="3"/>
        <v>76676554</v>
      </c>
      <c r="E17" s="15">
        <f t="shared" si="3"/>
        <v>27544779</v>
      </c>
      <c r="F17" s="42">
        <f t="shared" si="3"/>
        <v>56322642</v>
      </c>
      <c r="G17" s="15">
        <f t="shared" si="3"/>
        <v>85325286</v>
      </c>
      <c r="H17" s="15">
        <f t="shared" si="3"/>
        <v>20954576</v>
      </c>
      <c r="I17" s="15">
        <f t="shared" si="3"/>
        <v>49405377</v>
      </c>
    </row>
    <row r="18" spans="1:9" x14ac:dyDescent="0.25">
      <c r="A18" s="8" t="s">
        <v>13</v>
      </c>
      <c r="B18" s="3"/>
      <c r="C18" s="29">
        <v>2297963</v>
      </c>
      <c r="D18" s="29">
        <v>3651265</v>
      </c>
      <c r="E18" s="3">
        <v>1311656</v>
      </c>
      <c r="F18" s="47">
        <v>2682030</v>
      </c>
      <c r="G18" s="3">
        <v>4129938</v>
      </c>
      <c r="H18" s="36">
        <v>997837</v>
      </c>
      <c r="I18" s="36">
        <v>2352637</v>
      </c>
    </row>
    <row r="19" spans="1:9" x14ac:dyDescent="0.25">
      <c r="A19" s="1" t="s">
        <v>14</v>
      </c>
      <c r="B19" s="15"/>
      <c r="C19" s="15">
        <f>C17-C18</f>
        <v>45959254</v>
      </c>
      <c r="D19" s="15">
        <f t="shared" ref="D19:I19" si="4">D17-D18</f>
        <v>73025289</v>
      </c>
      <c r="E19" s="15">
        <f t="shared" si="4"/>
        <v>26233123</v>
      </c>
      <c r="F19" s="42">
        <f t="shared" si="4"/>
        <v>53640612</v>
      </c>
      <c r="G19" s="15">
        <f t="shared" si="4"/>
        <v>81195348</v>
      </c>
      <c r="H19" s="15">
        <f t="shared" si="4"/>
        <v>19956739</v>
      </c>
      <c r="I19" s="15">
        <f t="shared" si="4"/>
        <v>47052740</v>
      </c>
    </row>
    <row r="20" spans="1:9" x14ac:dyDescent="0.25">
      <c r="A20" s="2"/>
      <c r="B20" s="24"/>
      <c r="C20" s="24"/>
      <c r="D20" s="24"/>
      <c r="E20" s="24"/>
      <c r="F20" s="45"/>
      <c r="G20" s="24"/>
    </row>
    <row r="21" spans="1:9" x14ac:dyDescent="0.25">
      <c r="A21" s="1" t="s">
        <v>15</v>
      </c>
      <c r="B21" s="4"/>
      <c r="C21" s="4">
        <f>SUM(C22:C23)</f>
        <v>11489813</v>
      </c>
      <c r="D21" s="4">
        <f t="shared" ref="D21:I21" si="5">SUM(D22:D23)</f>
        <v>18256322</v>
      </c>
      <c r="E21" s="4">
        <f t="shared" si="5"/>
        <v>6558281</v>
      </c>
      <c r="F21" s="48">
        <f t="shared" si="5"/>
        <v>13410153</v>
      </c>
      <c r="G21" s="4">
        <f t="shared" si="5"/>
        <v>20166661</v>
      </c>
      <c r="H21" s="4">
        <f t="shared" si="5"/>
        <v>6860882</v>
      </c>
      <c r="I21" s="4">
        <f t="shared" si="5"/>
        <v>16802882</v>
      </c>
    </row>
    <row r="22" spans="1:9" x14ac:dyDescent="0.25">
      <c r="A22" s="8" t="s">
        <v>2</v>
      </c>
      <c r="B22" s="3"/>
      <c r="C22" s="29">
        <v>8700014</v>
      </c>
      <c r="D22" s="29">
        <v>13680523</v>
      </c>
      <c r="E22" s="3">
        <v>5091380</v>
      </c>
      <c r="F22" s="47">
        <v>10230284</v>
      </c>
      <c r="G22" s="3">
        <v>15590862</v>
      </c>
      <c r="H22" s="36">
        <v>4989185</v>
      </c>
      <c r="I22" s="36">
        <v>11763185</v>
      </c>
    </row>
    <row r="23" spans="1:9" x14ac:dyDescent="0.25">
      <c r="A23" s="8" t="s">
        <v>3</v>
      </c>
      <c r="B23" s="3"/>
      <c r="C23" s="29">
        <v>2789799</v>
      </c>
      <c r="D23" s="29">
        <v>4575799</v>
      </c>
      <c r="E23" s="3">
        <v>1466901</v>
      </c>
      <c r="F23" s="47">
        <v>3179869</v>
      </c>
      <c r="G23" s="3">
        <v>4575799</v>
      </c>
      <c r="H23" s="36">
        <v>1871697</v>
      </c>
      <c r="I23" s="36">
        <v>5039697</v>
      </c>
    </row>
    <row r="24" spans="1:9" x14ac:dyDescent="0.25">
      <c r="A24" s="1" t="s">
        <v>42</v>
      </c>
      <c r="B24" s="16"/>
      <c r="C24" s="16">
        <f>C19-C21</f>
        <v>34469441</v>
      </c>
      <c r="D24" s="16">
        <f t="shared" ref="D24:I24" si="6">D19-D21+D20</f>
        <v>54768967</v>
      </c>
      <c r="E24" s="16">
        <f t="shared" si="6"/>
        <v>19674842</v>
      </c>
      <c r="F24" s="49">
        <f t="shared" si="6"/>
        <v>40230459</v>
      </c>
      <c r="G24" s="16">
        <f t="shared" si="6"/>
        <v>61028687</v>
      </c>
      <c r="H24" s="16">
        <f t="shared" si="6"/>
        <v>13095857</v>
      </c>
      <c r="I24" s="16">
        <f t="shared" si="6"/>
        <v>30249858</v>
      </c>
    </row>
    <row r="25" spans="1:9" x14ac:dyDescent="0.25">
      <c r="B25" s="3"/>
      <c r="C25" s="3"/>
      <c r="D25" s="3"/>
      <c r="E25" s="3"/>
      <c r="F25" s="47"/>
      <c r="G25" s="3"/>
    </row>
    <row r="26" spans="1:9" x14ac:dyDescent="0.25">
      <c r="B26" s="3"/>
      <c r="C26" s="3"/>
      <c r="D26" s="3"/>
      <c r="E26" s="3"/>
      <c r="F26" s="50"/>
      <c r="G26" s="3"/>
    </row>
    <row r="27" spans="1:9" s="1" customFormat="1" x14ac:dyDescent="0.25">
      <c r="A27" s="1" t="s">
        <v>41</v>
      </c>
      <c r="B27" s="17"/>
      <c r="C27" s="34">
        <f>C24/('1'!C24/10)</f>
        <v>0.30607104199016499</v>
      </c>
      <c r="D27" s="35">
        <f>D24/('1'!D24/10)</f>
        <v>0.44210952165914974</v>
      </c>
      <c r="E27" s="34">
        <f>E24/('1'!E24/10)</f>
        <v>0.15882050478219442</v>
      </c>
      <c r="F27" s="34">
        <f>F24/('1'!F24/10)</f>
        <v>0.32475085726225283</v>
      </c>
      <c r="G27" s="34">
        <f>G24/('1'!G24/10)</f>
        <v>0.44785421005187143</v>
      </c>
      <c r="H27" s="34">
        <f>H24/('1'!H24/10)</f>
        <v>9.6102914547174678E-2</v>
      </c>
      <c r="I27" s="34">
        <f>I24/('1'!I24/10)</f>
        <v>0.22198619902753738</v>
      </c>
    </row>
    <row r="28" spans="1:9" x14ac:dyDescent="0.25">
      <c r="C28" s="25"/>
      <c r="D28" s="2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pane xSplit="1" ySplit="6" topLeftCell="H7" activePane="bottomRight" state="frozen"/>
      <selection pane="topRight" activeCell="B1" sqref="B1"/>
      <selection pane="bottomLeft" activeCell="A7" sqref="A7"/>
      <selection pane="bottomRight" activeCell="O18" sqref="O18"/>
    </sheetView>
  </sheetViews>
  <sheetFormatPr defaultRowHeight="15" x14ac:dyDescent="0.25"/>
  <cols>
    <col min="1" max="1" width="52.7109375" customWidth="1"/>
    <col min="2" max="2" width="12.85546875" customWidth="1"/>
    <col min="3" max="3" width="15.42578125" customWidth="1"/>
    <col min="4" max="5" width="17.7109375" customWidth="1"/>
    <col min="6" max="6" width="17.140625" customWidth="1"/>
    <col min="7" max="7" width="18" customWidth="1"/>
    <col min="8" max="8" width="14.42578125" customWidth="1"/>
    <col min="9" max="9" width="13.140625" customWidth="1"/>
  </cols>
  <sheetData>
    <row r="1" spans="1:9" ht="15.75" x14ac:dyDescent="0.25">
      <c r="A1" s="7" t="s">
        <v>72</v>
      </c>
    </row>
    <row r="2" spans="1:9" ht="15.75" x14ac:dyDescent="0.25">
      <c r="A2" s="7" t="s">
        <v>4</v>
      </c>
    </row>
    <row r="3" spans="1:9" ht="15.75" x14ac:dyDescent="0.25">
      <c r="A3" s="7" t="s">
        <v>32</v>
      </c>
    </row>
    <row r="4" spans="1:9" ht="15.75" x14ac:dyDescent="0.25">
      <c r="A4" s="7"/>
      <c r="C4" s="23"/>
      <c r="D4" s="23"/>
      <c r="E4" s="23"/>
      <c r="F4" s="23"/>
      <c r="G4" s="23"/>
    </row>
    <row r="5" spans="1:9" x14ac:dyDescent="0.25">
      <c r="B5" s="5"/>
      <c r="C5" s="5" t="s">
        <v>8</v>
      </c>
      <c r="D5" s="5" t="s">
        <v>7</v>
      </c>
      <c r="E5" s="5" t="s">
        <v>9</v>
      </c>
      <c r="F5" s="5" t="s">
        <v>8</v>
      </c>
      <c r="G5" s="5" t="s">
        <v>7</v>
      </c>
      <c r="H5" s="5" t="s">
        <v>9</v>
      </c>
      <c r="I5" s="5" t="s">
        <v>8</v>
      </c>
    </row>
    <row r="6" spans="1:9" x14ac:dyDescent="0.25">
      <c r="B6" s="6"/>
      <c r="C6" s="6">
        <v>43100</v>
      </c>
      <c r="D6" s="6">
        <v>43190</v>
      </c>
      <c r="E6" s="6">
        <v>43373</v>
      </c>
      <c r="F6" s="6">
        <v>43465</v>
      </c>
      <c r="G6" s="6">
        <v>43555</v>
      </c>
      <c r="H6" s="6">
        <v>43738</v>
      </c>
      <c r="I6" s="6">
        <v>43830</v>
      </c>
    </row>
    <row r="7" spans="1:9" x14ac:dyDescent="0.25">
      <c r="A7" s="1" t="s">
        <v>26</v>
      </c>
      <c r="B7" s="3"/>
      <c r="C7" s="3"/>
      <c r="D7" s="3"/>
      <c r="E7" s="3"/>
      <c r="F7" s="3"/>
      <c r="G7" s="3"/>
    </row>
    <row r="8" spans="1:9" x14ac:dyDescent="0.25">
      <c r="A8" t="s">
        <v>70</v>
      </c>
      <c r="B8" s="3"/>
      <c r="C8" s="29">
        <v>259884237</v>
      </c>
      <c r="D8" s="29">
        <v>413518267</v>
      </c>
      <c r="E8" s="3">
        <v>151526040</v>
      </c>
      <c r="F8" s="3">
        <v>314510634</v>
      </c>
      <c r="G8" s="3">
        <v>453397668</v>
      </c>
      <c r="H8" s="36">
        <v>115163677</v>
      </c>
      <c r="I8" s="36">
        <v>275757155</v>
      </c>
    </row>
    <row r="9" spans="1:9" x14ac:dyDescent="0.25">
      <c r="A9" t="s">
        <v>69</v>
      </c>
      <c r="B9" s="3"/>
      <c r="C9" s="29">
        <v>-280233570</v>
      </c>
      <c r="D9" s="29">
        <v>-401684600</v>
      </c>
      <c r="E9" s="3">
        <v>-118232638</v>
      </c>
      <c r="F9" s="3">
        <v>-266901875</v>
      </c>
      <c r="G9" s="3">
        <v>-367803988</v>
      </c>
      <c r="H9" s="3">
        <v>-53848922</v>
      </c>
      <c r="I9" s="3">
        <v>-202226845</v>
      </c>
    </row>
    <row r="10" spans="1:9" x14ac:dyDescent="0.25">
      <c r="A10" t="s">
        <v>61</v>
      </c>
      <c r="B10" s="3"/>
      <c r="C10" s="29">
        <v>-15632376</v>
      </c>
      <c r="D10" s="29">
        <v>-22836833</v>
      </c>
      <c r="E10" s="3">
        <v>-7660754</v>
      </c>
      <c r="F10" s="3">
        <v>-15343822</v>
      </c>
      <c r="G10" s="3">
        <v>-22676127</v>
      </c>
      <c r="H10" s="3">
        <v>-14223046</v>
      </c>
      <c r="I10" s="3">
        <v>-36886279</v>
      </c>
    </row>
    <row r="11" spans="1:9" x14ac:dyDescent="0.25">
      <c r="A11" t="s">
        <v>79</v>
      </c>
      <c r="B11" s="3"/>
      <c r="C11" s="29">
        <v>-3571118</v>
      </c>
      <c r="D11" s="29">
        <v>-6657163</v>
      </c>
      <c r="E11" s="3">
        <v>-3052516</v>
      </c>
      <c r="F11" s="3">
        <v>-7019954</v>
      </c>
      <c r="G11" s="3">
        <v>-11680709</v>
      </c>
      <c r="H11" s="3">
        <v>-16254991</v>
      </c>
      <c r="I11" s="3">
        <v>-8273332</v>
      </c>
    </row>
    <row r="12" spans="1:9" s="1" customFormat="1" x14ac:dyDescent="0.25">
      <c r="A12" s="1" t="s">
        <v>16</v>
      </c>
      <c r="B12" s="4"/>
      <c r="C12" s="15">
        <f t="shared" ref="C12:I12" si="0">SUM(C8:C11)</f>
        <v>-39552827</v>
      </c>
      <c r="D12" s="15">
        <f t="shared" si="0"/>
        <v>-17660329</v>
      </c>
      <c r="E12" s="15">
        <f t="shared" si="0"/>
        <v>22580132</v>
      </c>
      <c r="F12" s="15">
        <f t="shared" si="0"/>
        <v>25244983</v>
      </c>
      <c r="G12" s="15">
        <f t="shared" si="0"/>
        <v>51236844</v>
      </c>
      <c r="H12" s="15">
        <f t="shared" si="0"/>
        <v>30836718</v>
      </c>
      <c r="I12" s="15">
        <f t="shared" si="0"/>
        <v>28370699</v>
      </c>
    </row>
    <row r="13" spans="1:9" s="1" customFormat="1" x14ac:dyDescent="0.25">
      <c r="B13" s="4"/>
      <c r="C13" s="4"/>
      <c r="D13" s="4"/>
      <c r="E13" s="4"/>
      <c r="F13" s="4"/>
      <c r="G13" s="4"/>
    </row>
    <row r="14" spans="1:9" s="1" customFormat="1" x14ac:dyDescent="0.25">
      <c r="A14" s="1" t="s">
        <v>47</v>
      </c>
      <c r="B14" s="4"/>
      <c r="C14" s="4"/>
      <c r="D14" s="4"/>
      <c r="E14" s="4"/>
      <c r="F14" s="4"/>
      <c r="G14" s="4"/>
    </row>
    <row r="15" spans="1:9" s="1" customFormat="1" x14ac:dyDescent="0.25">
      <c r="A15" s="2" t="s">
        <v>71</v>
      </c>
      <c r="B15" s="4"/>
      <c r="C15" s="30">
        <v>-4096911</v>
      </c>
      <c r="D15" s="30">
        <v>-6147710</v>
      </c>
      <c r="E15" s="9">
        <v>-3578995</v>
      </c>
      <c r="F15" s="9">
        <v>-7843907</v>
      </c>
      <c r="G15" s="9">
        <v>-12368807</v>
      </c>
      <c r="H15" s="9">
        <v>-4842512</v>
      </c>
      <c r="I15" s="9">
        <v>-6788900</v>
      </c>
    </row>
    <row r="16" spans="1:9" s="1" customFormat="1" x14ac:dyDescent="0.25">
      <c r="A16" s="2" t="s">
        <v>80</v>
      </c>
      <c r="B16" s="9"/>
      <c r="C16" s="30">
        <v>0</v>
      </c>
      <c r="D16" s="30"/>
      <c r="E16" s="9">
        <v>0</v>
      </c>
      <c r="F16" s="9">
        <v>0</v>
      </c>
      <c r="G16" s="9">
        <v>0</v>
      </c>
      <c r="H16" s="9">
        <v>0</v>
      </c>
      <c r="I16" s="9">
        <v>0</v>
      </c>
    </row>
    <row r="17" spans="1:9" s="1" customFormat="1" x14ac:dyDescent="0.25">
      <c r="A17" s="2" t="s">
        <v>63</v>
      </c>
      <c r="B17" s="9"/>
      <c r="C17" s="30">
        <v>-59373344</v>
      </c>
      <c r="D17" s="30">
        <v>-65561264</v>
      </c>
      <c r="E17" s="9">
        <v>-4535400</v>
      </c>
      <c r="F17" s="9">
        <v>-19457924</v>
      </c>
      <c r="G17" s="9">
        <v>-63382053</v>
      </c>
      <c r="H17" s="9">
        <v>-1087419</v>
      </c>
      <c r="I17" s="9">
        <v>-10841083</v>
      </c>
    </row>
    <row r="18" spans="1:9" x14ac:dyDescent="0.25">
      <c r="A18" s="1" t="s">
        <v>48</v>
      </c>
      <c r="B18" s="4"/>
      <c r="C18" s="15">
        <f>SUM(C15:C17)</f>
        <v>-63470255</v>
      </c>
      <c r="D18" s="15">
        <f t="shared" ref="D18:G18" si="1">SUM(D15:D17)</f>
        <v>-71708974</v>
      </c>
      <c r="E18" s="15">
        <f t="shared" si="1"/>
        <v>-8114395</v>
      </c>
      <c r="F18" s="15">
        <f t="shared" si="1"/>
        <v>-27301831</v>
      </c>
      <c r="G18" s="15">
        <f t="shared" si="1"/>
        <v>-75750860</v>
      </c>
      <c r="H18" s="15">
        <f>SUM(H15:H17)</f>
        <v>-5929931</v>
      </c>
      <c r="I18" s="15">
        <f>SUM(I15:I17)</f>
        <v>-17629983</v>
      </c>
    </row>
    <row r="19" spans="1:9" x14ac:dyDescent="0.25">
      <c r="B19" s="3"/>
      <c r="C19" s="3"/>
      <c r="D19" s="3"/>
      <c r="E19" s="3"/>
      <c r="F19" s="3"/>
      <c r="G19" s="3"/>
    </row>
    <row r="20" spans="1:9" x14ac:dyDescent="0.25">
      <c r="A20" s="1" t="s">
        <v>27</v>
      </c>
      <c r="B20" s="3"/>
      <c r="C20" s="3"/>
      <c r="D20" s="3"/>
      <c r="E20" s="3"/>
      <c r="F20" s="3"/>
      <c r="G20" s="3"/>
    </row>
    <row r="21" spans="1:9" x14ac:dyDescent="0.25">
      <c r="A21" t="s">
        <v>81</v>
      </c>
      <c r="B21" s="3"/>
      <c r="C21" s="29">
        <v>107699018</v>
      </c>
      <c r="D21" s="29">
        <v>95291714</v>
      </c>
      <c r="E21" s="3">
        <v>-6872896</v>
      </c>
      <c r="F21" s="3">
        <v>3209637</v>
      </c>
      <c r="G21" s="3">
        <v>25718359</v>
      </c>
      <c r="H21" s="9">
        <v>-21286598</v>
      </c>
      <c r="I21" s="9">
        <v>156975498</v>
      </c>
    </row>
    <row r="22" spans="1:9" x14ac:dyDescent="0.25">
      <c r="A22" s="1" t="s">
        <v>30</v>
      </c>
      <c r="B22" s="4"/>
      <c r="C22" s="15">
        <f t="shared" ref="C22:I22" si="2">SUM(C21:C21)</f>
        <v>107699018</v>
      </c>
      <c r="D22" s="15">
        <f t="shared" si="2"/>
        <v>95291714</v>
      </c>
      <c r="E22" s="15">
        <f t="shared" si="2"/>
        <v>-6872896</v>
      </c>
      <c r="F22" s="15">
        <f t="shared" si="2"/>
        <v>3209637</v>
      </c>
      <c r="G22" s="15">
        <f t="shared" si="2"/>
        <v>25718359</v>
      </c>
      <c r="H22" s="15">
        <f t="shared" si="2"/>
        <v>-21286598</v>
      </c>
      <c r="I22" s="15">
        <f t="shared" si="2"/>
        <v>156975498</v>
      </c>
    </row>
    <row r="23" spans="1:9" x14ac:dyDescent="0.25">
      <c r="A23" s="1"/>
      <c r="B23" s="4"/>
      <c r="C23" s="19"/>
      <c r="D23" s="19"/>
      <c r="E23" s="19"/>
      <c r="F23" s="19"/>
      <c r="G23" s="19"/>
    </row>
    <row r="24" spans="1:9" x14ac:dyDescent="0.25">
      <c r="A24" s="1" t="s">
        <v>5</v>
      </c>
      <c r="B24" s="4"/>
      <c r="C24" s="4">
        <f t="shared" ref="C24:I24" si="3">SUM(C12,C18,C22)</f>
        <v>4675936</v>
      </c>
      <c r="D24" s="4">
        <f t="shared" si="3"/>
        <v>5922411</v>
      </c>
      <c r="E24" s="4">
        <f t="shared" si="3"/>
        <v>7592841</v>
      </c>
      <c r="F24" s="4">
        <f t="shared" si="3"/>
        <v>1152789</v>
      </c>
      <c r="G24" s="4">
        <f t="shared" si="3"/>
        <v>1204343</v>
      </c>
      <c r="H24" s="4">
        <f t="shared" si="3"/>
        <v>3620189</v>
      </c>
      <c r="I24" s="4">
        <f t="shared" si="3"/>
        <v>167716214</v>
      </c>
    </row>
    <row r="25" spans="1:9" x14ac:dyDescent="0.25">
      <c r="A25" s="2" t="s">
        <v>28</v>
      </c>
      <c r="B25" s="3"/>
      <c r="C25" s="29">
        <v>19218381</v>
      </c>
      <c r="D25" s="29">
        <v>19218381</v>
      </c>
      <c r="E25" s="3">
        <v>19796824</v>
      </c>
      <c r="F25" s="3">
        <v>19769824</v>
      </c>
      <c r="G25" s="3">
        <v>19769824</v>
      </c>
      <c r="H25" s="3">
        <v>18976158</v>
      </c>
      <c r="I25" s="3">
        <v>18976158</v>
      </c>
    </row>
    <row r="26" spans="1:9" x14ac:dyDescent="0.25">
      <c r="A26" s="1" t="s">
        <v>29</v>
      </c>
      <c r="B26" s="4"/>
      <c r="C26" s="16">
        <f t="shared" ref="C26:I26" si="4">SUM(C24:C25)</f>
        <v>23894317</v>
      </c>
      <c r="D26" s="16">
        <f t="shared" si="4"/>
        <v>25140792</v>
      </c>
      <c r="E26" s="16">
        <f t="shared" si="4"/>
        <v>27389665</v>
      </c>
      <c r="F26" s="16">
        <f t="shared" si="4"/>
        <v>20922613</v>
      </c>
      <c r="G26" s="16">
        <f t="shared" si="4"/>
        <v>20974167</v>
      </c>
      <c r="H26" s="16">
        <f t="shared" si="4"/>
        <v>22596347</v>
      </c>
      <c r="I26" s="16">
        <f t="shared" si="4"/>
        <v>186692372</v>
      </c>
    </row>
    <row r="27" spans="1:9" x14ac:dyDescent="0.25">
      <c r="B27" s="3"/>
      <c r="C27" s="3"/>
      <c r="D27" s="3"/>
      <c r="E27" s="3"/>
      <c r="F27" s="3"/>
      <c r="G27" s="3"/>
      <c r="H27" s="3"/>
    </row>
    <row r="29" spans="1:9" s="1" customFormat="1" x14ac:dyDescent="0.25">
      <c r="A29" s="1" t="s">
        <v>43</v>
      </c>
      <c r="B29" s="13"/>
      <c r="C29" s="20">
        <f>C12/('1'!C24/10)</f>
        <v>-0.35120891497911821</v>
      </c>
      <c r="D29" s="20">
        <f>D12/('1'!D24/10)</f>
        <v>-0.14255882544823623</v>
      </c>
      <c r="E29" s="20">
        <f>E12/('1'!E24/10)</f>
        <v>0.18227277059142744</v>
      </c>
      <c r="F29" s="20">
        <f>F12/('1'!F24/10)</f>
        <v>0.20378414948785445</v>
      </c>
      <c r="G29" s="20">
        <f>G12/('1'!G24/10)</f>
        <v>0.37599754186372986</v>
      </c>
      <c r="H29" s="20">
        <f>H12/('1'!H24/10)</f>
        <v>0.22629282488876623</v>
      </c>
      <c r="I29" s="20">
        <f>I12/('1'!I24/10)</f>
        <v>0.20819613879722529</v>
      </c>
    </row>
    <row r="30" spans="1:9" x14ac:dyDescent="0.25">
      <c r="F30" s="25"/>
      <c r="G30" s="2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19" sqref="E19"/>
    </sheetView>
  </sheetViews>
  <sheetFormatPr defaultRowHeight="15" x14ac:dyDescent="0.25"/>
  <cols>
    <col min="1" max="1" width="32.140625" customWidth="1"/>
    <col min="2" max="2" width="13.85546875" customWidth="1"/>
    <col min="3" max="3" width="13.7109375" customWidth="1"/>
    <col min="4" max="4" width="13.5703125" customWidth="1"/>
    <col min="5" max="5" width="14" customWidth="1"/>
    <col min="6" max="6" width="14.140625" customWidth="1"/>
    <col min="7" max="7" width="13.42578125" customWidth="1"/>
    <col min="8" max="8" width="11.85546875" customWidth="1"/>
  </cols>
  <sheetData>
    <row r="1" spans="1:8" ht="15.75" x14ac:dyDescent="0.25">
      <c r="A1" s="7" t="s">
        <v>72</v>
      </c>
    </row>
    <row r="2" spans="1:8" x14ac:dyDescent="0.25">
      <c r="A2" s="1" t="s">
        <v>49</v>
      </c>
    </row>
    <row r="3" spans="1:8" ht="15.75" x14ac:dyDescent="0.25">
      <c r="A3" s="7" t="s">
        <v>50</v>
      </c>
    </row>
    <row r="4" spans="1:8" x14ac:dyDescent="0.25">
      <c r="B4" s="5" t="s">
        <v>8</v>
      </c>
      <c r="C4" s="5" t="s">
        <v>7</v>
      </c>
      <c r="D4" s="5" t="s">
        <v>9</v>
      </c>
      <c r="E4" s="5" t="s">
        <v>8</v>
      </c>
      <c r="F4" s="5" t="s">
        <v>7</v>
      </c>
      <c r="G4" s="51" t="s">
        <v>9</v>
      </c>
      <c r="H4" s="51" t="s">
        <v>8</v>
      </c>
    </row>
    <row r="5" spans="1:8" x14ac:dyDescent="0.25">
      <c r="B5" s="6">
        <v>43100</v>
      </c>
      <c r="C5" s="6">
        <v>43190</v>
      </c>
      <c r="D5" s="6">
        <v>43373</v>
      </c>
      <c r="E5" s="6">
        <v>43465</v>
      </c>
      <c r="F5" s="6">
        <v>43190</v>
      </c>
      <c r="G5" s="52">
        <v>43738</v>
      </c>
      <c r="H5" s="52">
        <v>43830</v>
      </c>
    </row>
    <row r="6" spans="1:8" x14ac:dyDescent="0.25">
      <c r="A6" s="2" t="s">
        <v>51</v>
      </c>
      <c r="B6" s="27">
        <f>'2'!C24/'1'!C19</f>
        <v>3.3589814452001113E-2</v>
      </c>
      <c r="C6" s="27">
        <f>'2'!D24/'1'!D19</f>
        <v>5.2383861177720252E-2</v>
      </c>
      <c r="D6" s="27">
        <f>'2'!E24/'1'!E19</f>
        <v>1.8626820274357817E-2</v>
      </c>
      <c r="E6" s="27">
        <f>'2'!F24/'1'!F19</f>
        <v>3.7242728686664874E-2</v>
      </c>
      <c r="F6" s="27">
        <f>'2'!G24/'1'!G19</f>
        <v>5.5944903364471818E-2</v>
      </c>
      <c r="G6" s="53">
        <f>'2'!H24/'1'!H19</f>
        <v>1.1214739061532236E-2</v>
      </c>
      <c r="H6" s="53">
        <f>'2'!I24/'1'!I19</f>
        <v>2.1914150449703261E-2</v>
      </c>
    </row>
    <row r="7" spans="1:8" x14ac:dyDescent="0.25">
      <c r="A7" s="2" t="s">
        <v>52</v>
      </c>
      <c r="B7" s="27">
        <f>'2'!C24/'1'!C42</f>
        <v>1.6888737030968569E-2</v>
      </c>
      <c r="C7" s="27">
        <f>'2'!D24/'1'!D42</f>
        <v>2.6645084937587556E-2</v>
      </c>
      <c r="D7" s="27">
        <f>'2'!E24/'1'!E42</f>
        <v>9.1486601458284703E-3</v>
      </c>
      <c r="E7" s="27">
        <f>'2'!F24/'1'!F42</f>
        <v>1.8446447955780487E-2</v>
      </c>
      <c r="F7" s="27">
        <f>'2'!G24/'1'!G42</f>
        <v>2.7405674400998031E-2</v>
      </c>
      <c r="G7" s="53">
        <f>'2'!H24/'1'!H42</f>
        <v>5.2293197906815077E-3</v>
      </c>
      <c r="H7" s="53">
        <f>'2'!I24/'1'!I42</f>
        <v>1.1154787745175098E-2</v>
      </c>
    </row>
    <row r="8" spans="1:8" x14ac:dyDescent="0.25">
      <c r="A8" s="2" t="s">
        <v>53</v>
      </c>
      <c r="B8" s="27">
        <f>'1'!C31/'1'!C27</f>
        <v>5.9326117600526543E-2</v>
      </c>
      <c r="C8" s="27">
        <f>'1'!D31/'1'!D27</f>
        <v>5.8359187924076628E-2</v>
      </c>
      <c r="D8" s="27">
        <f>'1'!E31/'1'!E27</f>
        <v>7.4822467562343856E-2</v>
      </c>
      <c r="E8" s="27">
        <f>'1'!F31/'1'!F27</f>
        <v>8.0244531964901791E-2</v>
      </c>
      <c r="F8" s="27">
        <f>'1'!G31/'1'!G27</f>
        <v>7.22808290396071E-2</v>
      </c>
      <c r="G8" s="53">
        <f>'1'!H31/'1'!H27</f>
        <v>0.13950879692831158</v>
      </c>
      <c r="H8" s="53">
        <f>'1'!I31/'1'!I27</f>
        <v>9.1740200224458016E-2</v>
      </c>
    </row>
    <row r="9" spans="1:8" x14ac:dyDescent="0.25">
      <c r="A9" s="2" t="s">
        <v>54</v>
      </c>
      <c r="B9" s="28">
        <f>'1'!C19/'1'!C40</f>
        <v>1.9898448595017282</v>
      </c>
      <c r="C9" s="28">
        <f>'1'!D19/'1'!D40</f>
        <v>2.0568654101731183</v>
      </c>
      <c r="D9" s="28">
        <f>'1'!E19/'1'!E40</f>
        <v>2.0318393714925533</v>
      </c>
      <c r="E9" s="28">
        <f>'1'!F19/'1'!F40</f>
        <v>2.0837957841553196</v>
      </c>
      <c r="F9" s="28">
        <f>'1'!G19/'1'!G40</f>
        <v>1.9746481370848044</v>
      </c>
      <c r="G9" s="54">
        <f>'1'!H19/'1'!H40</f>
        <v>1.736651780744265</v>
      </c>
      <c r="H9" s="54">
        <f>'1'!I19/'1'!I40</f>
        <v>1.4823094888114949</v>
      </c>
    </row>
    <row r="10" spans="1:8" x14ac:dyDescent="0.25">
      <c r="A10" s="2" t="s">
        <v>55</v>
      </c>
      <c r="B10" s="27">
        <f>'2'!C24/'2'!C8</f>
        <v>0.12345780718215317</v>
      </c>
      <c r="C10" s="27">
        <f>'2'!D24/'2'!D8</f>
        <v>0.12707851097697015</v>
      </c>
      <c r="D10" s="27">
        <f>'2'!E24/'2'!E8</f>
        <v>0.1288593944158446</v>
      </c>
      <c r="E10" s="27">
        <f>'2'!F24/'2'!F8</f>
        <v>0.12481154888840669</v>
      </c>
      <c r="F10" s="27">
        <f>'2'!G24/'2'!G8</f>
        <v>0.13145540540166212</v>
      </c>
      <c r="G10" s="53">
        <f>'2'!H24/'2'!H8</f>
        <v>0.10372391535031784</v>
      </c>
      <c r="H10" s="53">
        <f>'2'!I24/'2'!I8</f>
        <v>0.10158277656307714</v>
      </c>
    </row>
    <row r="11" spans="1:8" x14ac:dyDescent="0.25">
      <c r="A11" t="s">
        <v>56</v>
      </c>
      <c r="B11" s="27">
        <f>'2'!C15/'2'!C8</f>
        <v>0.17010869893017114</v>
      </c>
      <c r="C11" s="27">
        <f>'2'!D15/'2'!D8</f>
        <v>0.17048788731819203</v>
      </c>
      <c r="D11" s="27">
        <f>'2'!E15/'2'!E8</f>
        <v>0.17733223426575845</v>
      </c>
      <c r="E11" s="27">
        <f>'2'!F15/'2'!F8</f>
        <v>0.17171903460724161</v>
      </c>
      <c r="F11" s="27">
        <f>'2'!G15/'2'!G8</f>
        <v>0.18043981268026693</v>
      </c>
      <c r="G11" s="53">
        <f>'2'!H15/'2'!H8</f>
        <v>0.16131474539710397</v>
      </c>
      <c r="H11" s="53">
        <f>'2'!I15/'2'!I8</f>
        <v>0.14904155243335984</v>
      </c>
    </row>
    <row r="12" spans="1:8" x14ac:dyDescent="0.25">
      <c r="A12" s="2" t="s">
        <v>57</v>
      </c>
      <c r="B12" s="27">
        <f>'2'!C24/('1'!C31+'1'!C27)</f>
        <v>2.3423809169493871E-2</v>
      </c>
      <c r="C12" s="27">
        <f>'2'!D24/('1'!D31+'1'!D27)</f>
        <v>3.6715885869007932E-2</v>
      </c>
      <c r="D12" s="27">
        <f>'2'!E24/('1'!E31+'1'!E27)</f>
        <v>1.2551322442672316E-2</v>
      </c>
      <c r="E12" s="27">
        <f>'2'!F24/('1'!F31+'1'!F27)</f>
        <v>2.5180799299653538E-2</v>
      </c>
      <c r="F12" s="27">
        <f>'2'!G24/('1'!G31+'1'!G27)</f>
        <v>3.7960965739659285E-2</v>
      </c>
      <c r="G12" s="53">
        <f>'2'!H24/('1'!H31+'1'!H27)</f>
        <v>7.4985835246650602E-3</v>
      </c>
      <c r="H12" s="53">
        <f>'2'!I24/('1'!I31+'1'!I27)</f>
        <v>1.7878586295684139E-2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Anik</cp:lastModifiedBy>
  <dcterms:created xsi:type="dcterms:W3CDTF">2019-02-19T03:18:07Z</dcterms:created>
  <dcterms:modified xsi:type="dcterms:W3CDTF">2020-04-11T10:27:05Z</dcterms:modified>
</cp:coreProperties>
</file>