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G:\FS Template\Formate_2\Q\"/>
    </mc:Choice>
  </mc:AlternateContent>
  <bookViews>
    <workbookView xWindow="0" yWindow="0" windowWidth="20490" windowHeight="8940" tabRatio="603" activeTab="2"/>
  </bookViews>
  <sheets>
    <sheet name="1" sheetId="1" r:id="rId1"/>
    <sheet name="2" sheetId="2" r:id="rId2"/>
    <sheet name="3" sheetId="3" r:id="rId3"/>
    <sheet name="Ratio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2" i="3" l="1"/>
  <c r="F32" i="3"/>
  <c r="G32" i="3"/>
  <c r="G23" i="3"/>
  <c r="H23" i="3"/>
  <c r="G13" i="3"/>
  <c r="H13" i="3"/>
  <c r="H40" i="3" s="1"/>
  <c r="G30" i="2"/>
  <c r="H30" i="2"/>
  <c r="G9" i="2"/>
  <c r="G18" i="2" s="1"/>
  <c r="G25" i="2" s="1"/>
  <c r="G28" i="2" s="1"/>
  <c r="H9" i="2"/>
  <c r="H18" i="2" s="1"/>
  <c r="H25" i="2" s="1"/>
  <c r="H28" i="2" s="1"/>
  <c r="G52" i="1"/>
  <c r="H52" i="1"/>
  <c r="G40" i="1"/>
  <c r="G51" i="1" s="1"/>
  <c r="H40" i="1"/>
  <c r="H51" i="1" s="1"/>
  <c r="G30" i="1"/>
  <c r="H30" i="1"/>
  <c r="H38" i="1" s="1"/>
  <c r="G23" i="1"/>
  <c r="H23" i="1"/>
  <c r="G15" i="1"/>
  <c r="H15" i="1"/>
  <c r="G7" i="1"/>
  <c r="H7" i="1"/>
  <c r="H34" i="3" l="1"/>
  <c r="H37" i="3" s="1"/>
  <c r="H33" i="2"/>
  <c r="H35" i="2" s="1"/>
  <c r="G34" i="3"/>
  <c r="G37" i="3" s="1"/>
  <c r="G40" i="3"/>
  <c r="G33" i="2"/>
  <c r="G35" i="2" s="1"/>
  <c r="G38" i="1"/>
  <c r="G49" i="1"/>
  <c r="G6" i="1"/>
  <c r="H6" i="1"/>
  <c r="C25" i="2"/>
  <c r="D25" i="2"/>
  <c r="C30" i="1"/>
  <c r="C40" i="1"/>
  <c r="E37" i="3"/>
  <c r="E25" i="2"/>
  <c r="E15" i="1"/>
  <c r="F52" i="1"/>
  <c r="F30" i="2"/>
  <c r="B52" i="1" l="1"/>
  <c r="C52" i="1"/>
  <c r="D52" i="1"/>
  <c r="E52" i="1"/>
  <c r="F23" i="3" l="1"/>
  <c r="F13" i="3"/>
  <c r="F9" i="2"/>
  <c r="F18" i="2" s="1"/>
  <c r="H49" i="1"/>
  <c r="F30" i="1"/>
  <c r="F23" i="1"/>
  <c r="F40" i="1"/>
  <c r="F15" i="1"/>
  <c r="F7" i="1"/>
  <c r="F34" i="3" l="1"/>
  <c r="F37" i="3" s="1"/>
  <c r="F25" i="2"/>
  <c r="F28" i="2" s="1"/>
  <c r="F33" i="2" s="1"/>
  <c r="F12" i="4" s="1"/>
  <c r="F11" i="4"/>
  <c r="F8" i="4"/>
  <c r="F9" i="4"/>
  <c r="F6" i="1"/>
  <c r="F38" i="1"/>
  <c r="F40" i="3"/>
  <c r="F49" i="1"/>
  <c r="F51" i="1"/>
  <c r="F7" i="4" l="1"/>
  <c r="F6" i="4"/>
  <c r="F35" i="2"/>
  <c r="F10" i="4"/>
  <c r="B32" i="3"/>
  <c r="C32" i="3"/>
  <c r="D32" i="3"/>
  <c r="E32" i="3"/>
  <c r="B7" i="1"/>
  <c r="C7" i="1"/>
  <c r="D7" i="1"/>
  <c r="E7" i="1"/>
  <c r="B13" i="3"/>
  <c r="B40" i="3" s="1"/>
  <c r="C13" i="3"/>
  <c r="C40" i="3" s="1"/>
  <c r="D13" i="3"/>
  <c r="D40" i="3" s="1"/>
  <c r="E13" i="3"/>
  <c r="E40" i="3" s="1"/>
  <c r="B23" i="1" l="1"/>
  <c r="C23" i="1"/>
  <c r="D23" i="1"/>
  <c r="E23" i="1"/>
  <c r="B9" i="2" l="1"/>
  <c r="B18" i="2" s="1"/>
  <c r="B25" i="2" s="1"/>
  <c r="C9" i="2"/>
  <c r="C18" i="2" s="1"/>
  <c r="C11" i="4" s="1"/>
  <c r="D9" i="2"/>
  <c r="D18" i="2" s="1"/>
  <c r="E9" i="2"/>
  <c r="E18" i="2" s="1"/>
  <c r="E11" i="4" s="1"/>
  <c r="D11" i="4" l="1"/>
  <c r="D28" i="2"/>
  <c r="C28" i="2"/>
  <c r="B28" i="2"/>
  <c r="B11" i="4"/>
  <c r="E28" i="2"/>
  <c r="B23" i="3"/>
  <c r="B34" i="3" s="1"/>
  <c r="C23" i="3"/>
  <c r="C34" i="3" s="1"/>
  <c r="D23" i="3"/>
  <c r="D34" i="3" s="1"/>
  <c r="E23" i="3"/>
  <c r="E34" i="3" s="1"/>
  <c r="B30" i="2"/>
  <c r="C30" i="2"/>
  <c r="D30" i="2"/>
  <c r="E30" i="2"/>
  <c r="B30" i="1"/>
  <c r="D30" i="1"/>
  <c r="D38" i="1" s="1"/>
  <c r="E30" i="1"/>
  <c r="E38" i="1" s="1"/>
  <c r="B40" i="1"/>
  <c r="D40" i="1"/>
  <c r="E40" i="1"/>
  <c r="B15" i="1"/>
  <c r="C15" i="1"/>
  <c r="D15" i="1"/>
  <c r="C9" i="4" l="1"/>
  <c r="D9" i="4"/>
  <c r="E9" i="4"/>
  <c r="B33" i="2"/>
  <c r="B12" i="4" s="1"/>
  <c r="E8" i="4"/>
  <c r="C8" i="4"/>
  <c r="D8" i="4"/>
  <c r="E33" i="2"/>
  <c r="C33" i="2"/>
  <c r="C10" i="4" s="1"/>
  <c r="B9" i="4"/>
  <c r="D33" i="2"/>
  <c r="D12" i="4" s="1"/>
  <c r="C51" i="1"/>
  <c r="E51" i="1"/>
  <c r="D51" i="1"/>
  <c r="B51" i="1"/>
  <c r="B8" i="4"/>
  <c r="E49" i="1"/>
  <c r="D49" i="1"/>
  <c r="C38" i="1"/>
  <c r="C49" i="1"/>
  <c r="B49" i="1"/>
  <c r="B38" i="1"/>
  <c r="E6" i="1"/>
  <c r="D37" i="3"/>
  <c r="D6" i="1"/>
  <c r="C37" i="3"/>
  <c r="C6" i="1"/>
  <c r="B37" i="3"/>
  <c r="B6" i="1"/>
  <c r="C35" i="2" l="1"/>
  <c r="C6" i="4"/>
  <c r="B7" i="4"/>
  <c r="B35" i="2"/>
  <c r="C7" i="4"/>
  <c r="B10" i="4"/>
  <c r="C12" i="4"/>
  <c r="B6" i="4"/>
  <c r="E6" i="4"/>
  <c r="D35" i="2"/>
  <c r="D10" i="4"/>
  <c r="E35" i="2"/>
  <c r="E10" i="4"/>
  <c r="E7" i="4"/>
  <c r="D6" i="4"/>
  <c r="E12" i="4"/>
  <c r="D7" i="4"/>
</calcChain>
</file>

<file path=xl/sharedStrings.xml><?xml version="1.0" encoding="utf-8"?>
<sst xmlns="http://schemas.openxmlformats.org/spreadsheetml/2006/main" count="134" uniqueCount="107">
  <si>
    <t>ASSETS</t>
  </si>
  <si>
    <t>NON CURRENT ASSETS</t>
  </si>
  <si>
    <t xml:space="preserve">Property,Plant  and  Equipment </t>
  </si>
  <si>
    <t>CURRENT ASSETS</t>
  </si>
  <si>
    <t>Cash and Cash Equivalents</t>
  </si>
  <si>
    <t>Share Capital</t>
  </si>
  <si>
    <t>Operating Expenses</t>
  </si>
  <si>
    <t>Operating Profit</t>
  </si>
  <si>
    <t>Current</t>
  </si>
  <si>
    <t>Deferred</t>
  </si>
  <si>
    <t>Contribution to WPPF</t>
  </si>
  <si>
    <t>Profit Before contribution to WPPF</t>
  </si>
  <si>
    <t>Retained earnings</t>
  </si>
  <si>
    <t>Share premium</t>
  </si>
  <si>
    <t>GRAMEEN PHONE</t>
  </si>
  <si>
    <t>Intangible asset</t>
  </si>
  <si>
    <t>Inventories</t>
  </si>
  <si>
    <t>Provisions</t>
  </si>
  <si>
    <t>Foreign exchange gain/loss</t>
  </si>
  <si>
    <t>Payment to suppliers, contractors and others</t>
  </si>
  <si>
    <t>Income tax paid</t>
  </si>
  <si>
    <t>Payment for acquisition of property, plant and equipment</t>
  </si>
  <si>
    <t>Investment in associate</t>
  </si>
  <si>
    <t>Short term investment</t>
  </si>
  <si>
    <t>Capital reserve</t>
  </si>
  <si>
    <t>Deposit from shareholders</t>
  </si>
  <si>
    <t>General reserve</t>
  </si>
  <si>
    <t>Finance lease obligation</t>
  </si>
  <si>
    <t>Trade and other payables</t>
  </si>
  <si>
    <t>Cash receipts from customers</t>
  </si>
  <si>
    <t>Interest received</t>
  </si>
  <si>
    <t>Interest paid</t>
  </si>
  <si>
    <t>Proceeds on sale of property, plant and equipment</t>
  </si>
  <si>
    <t>Payment for acquisition of other intangible assets</t>
  </si>
  <si>
    <t>Proceeds from sale of short term investments</t>
  </si>
  <si>
    <t>Payment of dividend</t>
  </si>
  <si>
    <t>Amount refunded to IPO share applicants</t>
  </si>
  <si>
    <t>Trade and other receviables</t>
  </si>
  <si>
    <t>Loans and obligation</t>
  </si>
  <si>
    <t>Deferred tax liabilities</t>
  </si>
  <si>
    <t>other non current liabilities</t>
  </si>
  <si>
    <t>Loans and borrowings</t>
  </si>
  <si>
    <t>Current tax payable</t>
  </si>
  <si>
    <t>Other current liabilities</t>
  </si>
  <si>
    <t>Cost of material and traffic charges</t>
  </si>
  <si>
    <t>Salaries and personal cost</t>
  </si>
  <si>
    <t>Operating and maintenance</t>
  </si>
  <si>
    <t>Sales, marketing and commisions</t>
  </si>
  <si>
    <t>Revenue sharing, spectrum charges and licence fees</t>
  </si>
  <si>
    <t>Other operating expenses/income, net</t>
  </si>
  <si>
    <t>Depreciation and amortisation</t>
  </si>
  <si>
    <t>Share of profit of associate</t>
  </si>
  <si>
    <t>Gain on sale of shares in GPIT</t>
  </si>
  <si>
    <t>Finance expense/income, net</t>
  </si>
  <si>
    <t>Payroll and other payments to employees</t>
  </si>
  <si>
    <t>Payment from disposal of shares in GPIT</t>
  </si>
  <si>
    <t>Payment for telecom licence and spectrum</t>
  </si>
  <si>
    <t>Payment of short term bank loan</t>
  </si>
  <si>
    <t>Proceeds from long term bank loan</t>
  </si>
  <si>
    <t>Other non-current assets</t>
  </si>
  <si>
    <t>Payment of finance lease obligation</t>
  </si>
  <si>
    <t>Employee benefits</t>
  </si>
  <si>
    <t>Investment in preference share</t>
  </si>
  <si>
    <t>Debt to Equity</t>
  </si>
  <si>
    <t>Current Ratio</t>
  </si>
  <si>
    <t>Operating Margin</t>
  </si>
  <si>
    <t>Balance Sheet</t>
  </si>
  <si>
    <t>Income Statement</t>
  </si>
  <si>
    <t>Cash Flow Statement</t>
  </si>
  <si>
    <t>Ratios</t>
  </si>
  <si>
    <t>Net Margin</t>
  </si>
  <si>
    <t>Return on Asset (ROA)</t>
  </si>
  <si>
    <t>Return on Equity (ROE)</t>
  </si>
  <si>
    <t>Return on Invested Capital (ROIC)</t>
  </si>
  <si>
    <t>Contract Cost</t>
  </si>
  <si>
    <t>Liabilities and Capital</t>
  </si>
  <si>
    <t>Shareholders’ Equity</t>
  </si>
  <si>
    <t>Liabilities</t>
  </si>
  <si>
    <t>Net assets value per share</t>
  </si>
  <si>
    <t>Shares to calculate NAVPS</t>
  </si>
  <si>
    <t>Non Current Liabilities</t>
  </si>
  <si>
    <t>Current Liabilities</t>
  </si>
  <si>
    <t>Revenues</t>
  </si>
  <si>
    <t>Non-Operating Income/(Expenses)</t>
  </si>
  <si>
    <t>Profit Before Taxation</t>
  </si>
  <si>
    <t>Provision for Taxation</t>
  </si>
  <si>
    <t>Net Profit</t>
  </si>
  <si>
    <t>Earnings per share (par value Taka 10)</t>
  </si>
  <si>
    <t>Shares to Calculate EPS</t>
  </si>
  <si>
    <t>Net Cash Flows - Operating Activities</t>
  </si>
  <si>
    <t>Net Cash Flows - Investment Activities</t>
  </si>
  <si>
    <t>Net Cash Flows - Financing Activities</t>
  </si>
  <si>
    <t>Net Change in Cash Flows</t>
  </si>
  <si>
    <t>Effects of exchange rate changes on cash and cash equivalents</t>
  </si>
  <si>
    <t>Cash and Cash Equivalents at Beginning Period</t>
  </si>
  <si>
    <t>Cash and Cash Equivalents at End of Period</t>
  </si>
  <si>
    <t>Net Operating Cash Flow Per Share</t>
  </si>
  <si>
    <t>Shares to Calculate NOCFPS</t>
  </si>
  <si>
    <t>Quarter 1</t>
  </si>
  <si>
    <t>Quarter 3</t>
  </si>
  <si>
    <t>Quarter 2</t>
  </si>
  <si>
    <t>Right-of-use assets</t>
  </si>
  <si>
    <t>Lease liabilites</t>
  </si>
  <si>
    <t>As at quarter end</t>
  </si>
  <si>
    <t xml:space="preserve">Quarter 2 </t>
  </si>
  <si>
    <t xml:space="preserve"> Quarter 3</t>
  </si>
  <si>
    <t>Payment of Lease liabilities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</si>
</sst>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33">
    <xf numFmtId="0" fontId="0" fillId="0" borderId="0" xfId="0"/>
    <xf numFmtId="3" fontId="0" fillId="0" borderId="0" xfId="0" applyNumberFormat="1"/>
    <xf numFmtId="0" fontId="1" fillId="0" borderId="0" xfId="0" applyFont="1"/>
    <xf numFmtId="0" fontId="2" fillId="0" borderId="0" xfId="0" applyFont="1"/>
    <xf numFmtId="3" fontId="1" fillId="0" borderId="0" xfId="0" applyNumberFormat="1" applyFont="1"/>
    <xf numFmtId="0" fontId="0" fillId="0" borderId="0" xfId="0" applyAlignment="1">
      <alignment wrapText="1"/>
    </xf>
    <xf numFmtId="0" fontId="0" fillId="0" borderId="0" xfId="0" applyFont="1"/>
    <xf numFmtId="3" fontId="0" fillId="0" borderId="0" xfId="0" applyNumberFormat="1" applyFont="1"/>
    <xf numFmtId="0" fontId="0" fillId="0" borderId="0" xfId="0" applyBorder="1"/>
    <xf numFmtId="15" fontId="2" fillId="0" borderId="0" xfId="0" applyNumberFormat="1" applyFont="1"/>
    <xf numFmtId="2" fontId="1" fillId="0" borderId="0" xfId="0" applyNumberFormat="1" applyFont="1"/>
    <xf numFmtId="4" fontId="1" fillId="0" borderId="0" xfId="0" applyNumberFormat="1" applyFont="1"/>
    <xf numFmtId="164" fontId="0" fillId="0" borderId="0" xfId="1" applyNumberFormat="1" applyFont="1"/>
    <xf numFmtId="164" fontId="1" fillId="0" borderId="2" xfId="1" applyNumberFormat="1" applyFont="1" applyBorder="1"/>
    <xf numFmtId="164" fontId="3" fillId="0" borderId="2" xfId="1" applyNumberFormat="1" applyFont="1" applyBorder="1"/>
    <xf numFmtId="164" fontId="1" fillId="0" borderId="0" xfId="1" applyNumberFormat="1" applyFont="1"/>
    <xf numFmtId="164" fontId="1" fillId="0" borderId="1" xfId="1" applyNumberFormat="1" applyFont="1" applyBorder="1"/>
    <xf numFmtId="164" fontId="0" fillId="0" borderId="0" xfId="1" applyNumberFormat="1" applyFont="1" applyBorder="1"/>
    <xf numFmtId="164" fontId="1" fillId="0" borderId="0" xfId="1" applyNumberFormat="1" applyFont="1" applyBorder="1"/>
    <xf numFmtId="10" fontId="0" fillId="0" borderId="0" xfId="2" applyNumberFormat="1" applyFont="1"/>
    <xf numFmtId="2" fontId="0" fillId="0" borderId="0" xfId="0" applyNumberFormat="1"/>
    <xf numFmtId="164" fontId="0" fillId="0" borderId="0" xfId="0" applyNumberFormat="1"/>
    <xf numFmtId="0" fontId="1" fillId="0" borderId="1" xfId="0" applyFont="1" applyBorder="1"/>
    <xf numFmtId="0" fontId="1" fillId="0" borderId="3" xfId="0" applyFont="1" applyBorder="1"/>
    <xf numFmtId="0" fontId="5" fillId="0" borderId="0" xfId="0" applyFont="1"/>
    <xf numFmtId="0" fontId="1" fillId="0" borderId="3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6" fillId="0" borderId="0" xfId="0" applyFont="1" applyAlignment="1">
      <alignment horizontal="left"/>
    </xf>
    <xf numFmtId="15" fontId="2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15" fontId="1" fillId="0" borderId="0" xfId="0" applyNumberFormat="1" applyFont="1"/>
    <xf numFmtId="164" fontId="0" fillId="0" borderId="0" xfId="1" applyNumberFormat="1" applyFont="1" applyFill="1" applyBorder="1"/>
    <xf numFmtId="0" fontId="0" fillId="0" borderId="0" xfId="0" applyFont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52"/>
  <sheetViews>
    <sheetView workbookViewId="0">
      <pane xSplit="1" ySplit="5" topLeftCell="G15" activePane="bottomRight" state="frozen"/>
      <selection pane="topRight" activeCell="B1" sqref="B1"/>
      <selection pane="bottomLeft" activeCell="A6" sqref="A6"/>
      <selection pane="bottomRight" activeCell="H36" sqref="H36"/>
    </sheetView>
  </sheetViews>
  <sheetFormatPr defaultRowHeight="15" x14ac:dyDescent="0.25"/>
  <cols>
    <col min="1" max="1" width="36.25" customWidth="1"/>
    <col min="2" max="2" width="16.125" customWidth="1"/>
    <col min="3" max="3" width="16.25" bestFit="1" customWidth="1"/>
    <col min="4" max="4" width="19" bestFit="1" customWidth="1"/>
    <col min="5" max="5" width="16.375" customWidth="1"/>
    <col min="6" max="6" width="16.25" bestFit="1" customWidth="1"/>
    <col min="7" max="7" width="14.25" bestFit="1" customWidth="1"/>
    <col min="8" max="8" width="15.125" customWidth="1"/>
  </cols>
  <sheetData>
    <row r="1" spans="1:8" ht="15.75" x14ac:dyDescent="0.25">
      <c r="A1" s="3" t="s">
        <v>14</v>
      </c>
    </row>
    <row r="2" spans="1:8" ht="15.75" x14ac:dyDescent="0.25">
      <c r="A2" s="3" t="s">
        <v>66</v>
      </c>
    </row>
    <row r="3" spans="1:8" ht="15.75" x14ac:dyDescent="0.25">
      <c r="A3" s="3" t="s">
        <v>103</v>
      </c>
    </row>
    <row r="4" spans="1:8" x14ac:dyDescent="0.25">
      <c r="B4" s="29" t="s">
        <v>99</v>
      </c>
      <c r="C4" s="29" t="s">
        <v>98</v>
      </c>
      <c r="D4" s="29" t="s">
        <v>100</v>
      </c>
      <c r="E4" s="29" t="s">
        <v>99</v>
      </c>
      <c r="F4" s="29" t="s">
        <v>98</v>
      </c>
      <c r="G4" s="29" t="s">
        <v>104</v>
      </c>
      <c r="H4" s="29" t="s">
        <v>105</v>
      </c>
    </row>
    <row r="5" spans="1:8" ht="15.75" x14ac:dyDescent="0.25">
      <c r="B5" s="28">
        <v>43008</v>
      </c>
      <c r="C5" s="28">
        <v>43190</v>
      </c>
      <c r="D5" s="28">
        <v>43281</v>
      </c>
      <c r="E5" s="28">
        <v>43373</v>
      </c>
      <c r="F5" s="28">
        <v>43555</v>
      </c>
      <c r="G5" s="30">
        <v>43646</v>
      </c>
      <c r="H5" s="30">
        <v>43738</v>
      </c>
    </row>
    <row r="6" spans="1:8" x14ac:dyDescent="0.25">
      <c r="A6" s="25" t="s">
        <v>0</v>
      </c>
      <c r="B6" s="4">
        <f>SUM(B7,B15)</f>
        <v>126008603</v>
      </c>
      <c r="C6" s="4">
        <f>SUM(C7,C15)</f>
        <v>147836088</v>
      </c>
      <c r="D6" s="4">
        <f>SUM(D7,D15)</f>
        <v>138402543</v>
      </c>
      <c r="E6" s="4">
        <f>SUM(E7,E15)</f>
        <v>136227413</v>
      </c>
      <c r="F6" s="4">
        <f>SUM(F7,F15)</f>
        <v>155861737</v>
      </c>
      <c r="G6" s="4">
        <f t="shared" ref="G6:H6" si="0">SUM(G7,G15)</f>
        <v>146927266</v>
      </c>
      <c r="H6" s="4">
        <f t="shared" si="0"/>
        <v>146819072</v>
      </c>
    </row>
    <row r="7" spans="1:8" x14ac:dyDescent="0.25">
      <c r="A7" s="24" t="s">
        <v>1</v>
      </c>
      <c r="B7" s="4">
        <f>SUM(B8:B13)</f>
        <v>111645169</v>
      </c>
      <c r="C7" s="4">
        <f>SUM(C8:C13)</f>
        <v>129178086</v>
      </c>
      <c r="D7" s="4">
        <f>SUM(D8:D13)</f>
        <v>127681797</v>
      </c>
      <c r="E7" s="4">
        <f>SUM(E8:E13)</f>
        <v>126603458</v>
      </c>
      <c r="F7" s="4">
        <f>SUM(F8:F13)</f>
        <v>134880299</v>
      </c>
      <c r="G7" s="4">
        <f t="shared" ref="G7:H7" si="1">SUM(G8:G13)</f>
        <v>133233017</v>
      </c>
      <c r="H7" s="4">
        <f t="shared" si="1"/>
        <v>129419746</v>
      </c>
    </row>
    <row r="8" spans="1:8" x14ac:dyDescent="0.25">
      <c r="A8" t="s">
        <v>2</v>
      </c>
      <c r="B8" s="7">
        <v>71371275</v>
      </c>
      <c r="C8" s="1">
        <v>68995032</v>
      </c>
      <c r="D8" s="7">
        <v>69043289</v>
      </c>
      <c r="E8" s="7">
        <v>69332769</v>
      </c>
      <c r="F8" s="1">
        <v>65179288</v>
      </c>
      <c r="G8" s="1">
        <v>64950272</v>
      </c>
      <c r="H8" s="1">
        <v>63183601</v>
      </c>
    </row>
    <row r="9" spans="1:8" x14ac:dyDescent="0.25">
      <c r="A9" t="s">
        <v>15</v>
      </c>
      <c r="B9" s="7">
        <v>35680669</v>
      </c>
      <c r="C9" s="1">
        <v>51440105</v>
      </c>
      <c r="D9" s="7">
        <v>50110837</v>
      </c>
      <c r="E9" s="7">
        <v>48870367</v>
      </c>
      <c r="F9" s="1">
        <v>1669409</v>
      </c>
      <c r="G9" s="1">
        <v>1675548</v>
      </c>
      <c r="H9" s="1">
        <v>1546982</v>
      </c>
    </row>
    <row r="10" spans="1:8" x14ac:dyDescent="0.25">
      <c r="A10" t="s">
        <v>101</v>
      </c>
      <c r="B10" s="7"/>
      <c r="C10" s="1"/>
      <c r="D10" s="7"/>
      <c r="E10" s="7"/>
      <c r="F10" s="1">
        <v>59898731</v>
      </c>
      <c r="G10">
        <v>57992732</v>
      </c>
      <c r="H10" s="1">
        <v>56085639</v>
      </c>
    </row>
    <row r="11" spans="1:8" x14ac:dyDescent="0.25">
      <c r="A11" t="s">
        <v>74</v>
      </c>
      <c r="B11" s="7"/>
      <c r="C11" s="1">
        <v>4892075</v>
      </c>
      <c r="D11" s="7">
        <v>4676902</v>
      </c>
      <c r="E11" s="7">
        <v>4549553</v>
      </c>
      <c r="F11" s="1">
        <v>4305207</v>
      </c>
      <c r="G11" s="1">
        <v>4253891</v>
      </c>
      <c r="H11" s="1">
        <v>4242950</v>
      </c>
    </row>
    <row r="12" spans="1:8" x14ac:dyDescent="0.25">
      <c r="A12" t="s">
        <v>22</v>
      </c>
      <c r="B12" s="7"/>
      <c r="C12" s="1"/>
      <c r="D12" s="7"/>
      <c r="E12" s="7"/>
    </row>
    <row r="13" spans="1:8" x14ac:dyDescent="0.25">
      <c r="A13" t="s">
        <v>59</v>
      </c>
      <c r="B13" s="7">
        <v>4593225</v>
      </c>
      <c r="C13" s="1">
        <v>3850874</v>
      </c>
      <c r="D13" s="7">
        <v>3850769</v>
      </c>
      <c r="E13" s="7">
        <v>3850769</v>
      </c>
      <c r="F13" s="1">
        <v>3827664</v>
      </c>
      <c r="G13" s="1">
        <v>4360574</v>
      </c>
      <c r="H13" s="1">
        <v>4360574</v>
      </c>
    </row>
    <row r="14" spans="1:8" x14ac:dyDescent="0.25">
      <c r="B14" s="1"/>
      <c r="C14" s="1"/>
      <c r="D14" s="1"/>
      <c r="E14" s="1"/>
    </row>
    <row r="15" spans="1:8" x14ac:dyDescent="0.25">
      <c r="A15" s="24" t="s">
        <v>3</v>
      </c>
      <c r="B15" s="4">
        <f t="shared" ref="B15:H15" si="2">SUM(B16:B19)</f>
        <v>14363434</v>
      </c>
      <c r="C15" s="4">
        <f t="shared" si="2"/>
        <v>18658002</v>
      </c>
      <c r="D15" s="4">
        <f t="shared" si="2"/>
        <v>10720746</v>
      </c>
      <c r="E15" s="4">
        <f>SUM(E16:E19)</f>
        <v>9623955</v>
      </c>
      <c r="F15" s="4">
        <f t="shared" si="2"/>
        <v>20981438</v>
      </c>
      <c r="G15" s="4">
        <f t="shared" si="2"/>
        <v>13694249</v>
      </c>
      <c r="H15" s="4">
        <f t="shared" si="2"/>
        <v>17399326</v>
      </c>
    </row>
    <row r="16" spans="1:8" x14ac:dyDescent="0.25">
      <c r="A16" t="s">
        <v>16</v>
      </c>
      <c r="B16" s="7">
        <v>495723</v>
      </c>
      <c r="C16" s="7">
        <v>177451</v>
      </c>
      <c r="D16" s="7">
        <v>163643</v>
      </c>
      <c r="E16" s="7">
        <v>114276</v>
      </c>
      <c r="F16" s="1">
        <v>219533</v>
      </c>
      <c r="G16" s="1">
        <v>241393</v>
      </c>
      <c r="H16" s="1">
        <v>251112</v>
      </c>
    </row>
    <row r="17" spans="1:8" x14ac:dyDescent="0.25">
      <c r="A17" s="6" t="s">
        <v>37</v>
      </c>
      <c r="B17" s="7">
        <v>8812456</v>
      </c>
      <c r="C17" s="7">
        <v>7358840</v>
      </c>
      <c r="D17" s="7">
        <v>7652165</v>
      </c>
      <c r="E17" s="7">
        <v>6935664</v>
      </c>
      <c r="F17" s="1">
        <v>6495097</v>
      </c>
      <c r="G17" s="1">
        <v>7246393</v>
      </c>
      <c r="H17" s="1">
        <v>7883466</v>
      </c>
    </row>
    <row r="18" spans="1:8" x14ac:dyDescent="0.25">
      <c r="A18" s="6" t="s">
        <v>23</v>
      </c>
      <c r="B18" s="7"/>
      <c r="C18" s="7"/>
      <c r="D18" s="7"/>
      <c r="E18" s="7"/>
    </row>
    <row r="19" spans="1:8" x14ac:dyDescent="0.25">
      <c r="A19" s="6" t="s">
        <v>4</v>
      </c>
      <c r="B19" s="1">
        <v>5055255</v>
      </c>
      <c r="C19" s="1">
        <v>11121711</v>
      </c>
      <c r="D19" s="1">
        <v>2904938</v>
      </c>
      <c r="E19" s="1">
        <v>2574015</v>
      </c>
      <c r="F19" s="1">
        <v>14266808</v>
      </c>
      <c r="G19" s="1">
        <v>6206463</v>
      </c>
      <c r="H19" s="1">
        <v>9264748</v>
      </c>
    </row>
    <row r="20" spans="1:8" x14ac:dyDescent="0.25">
      <c r="B20" s="1"/>
      <c r="C20" s="1"/>
      <c r="D20" s="1"/>
      <c r="E20" s="1"/>
    </row>
    <row r="21" spans="1:8" ht="15.75" x14ac:dyDescent="0.25">
      <c r="A21" s="26" t="s">
        <v>75</v>
      </c>
    </row>
    <row r="22" spans="1:8" ht="15.75" x14ac:dyDescent="0.25">
      <c r="A22" s="27" t="s">
        <v>77</v>
      </c>
    </row>
    <row r="23" spans="1:8" x14ac:dyDescent="0.25">
      <c r="A23" s="24" t="s">
        <v>80</v>
      </c>
      <c r="B23" s="15">
        <f t="shared" ref="B23:H23" si="3">SUM(B24:B28)</f>
        <v>24186238</v>
      </c>
      <c r="C23" s="15">
        <f t="shared" si="3"/>
        <v>24312528</v>
      </c>
      <c r="D23" s="15">
        <f t="shared" si="3"/>
        <v>20420134</v>
      </c>
      <c r="E23" s="15">
        <f t="shared" si="3"/>
        <v>20049478</v>
      </c>
      <c r="F23" s="15">
        <f t="shared" si="3"/>
        <v>25835315</v>
      </c>
      <c r="G23" s="15">
        <f t="shared" si="3"/>
        <v>22119295</v>
      </c>
      <c r="H23" s="15">
        <f t="shared" si="3"/>
        <v>21182712</v>
      </c>
    </row>
    <row r="24" spans="1:8" x14ac:dyDescent="0.25">
      <c r="A24" s="6" t="s">
        <v>27</v>
      </c>
      <c r="B24" s="12">
        <v>4977096</v>
      </c>
      <c r="C24" s="12">
        <v>4881534</v>
      </c>
      <c r="D24" s="12">
        <v>4831048</v>
      </c>
      <c r="E24" s="12">
        <v>4771136</v>
      </c>
      <c r="F24" s="1">
        <v>16145029</v>
      </c>
      <c r="G24" s="12">
        <v>16013874</v>
      </c>
    </row>
    <row r="25" spans="1:8" x14ac:dyDescent="0.25">
      <c r="A25" s="6" t="s">
        <v>38</v>
      </c>
      <c r="B25" s="12">
        <v>11499655</v>
      </c>
      <c r="C25" s="12">
        <v>8724088</v>
      </c>
      <c r="D25" s="12">
        <v>5784598</v>
      </c>
      <c r="E25" s="12">
        <v>5907352</v>
      </c>
      <c r="F25" s="1">
        <v>2971444</v>
      </c>
      <c r="H25" s="1">
        <v>16003881</v>
      </c>
    </row>
    <row r="26" spans="1:8" x14ac:dyDescent="0.25">
      <c r="A26" s="6" t="s">
        <v>39</v>
      </c>
      <c r="B26" s="12">
        <v>5722691</v>
      </c>
      <c r="C26" s="12">
        <v>6196035</v>
      </c>
      <c r="D26" s="12">
        <v>5214005</v>
      </c>
      <c r="E26" s="12">
        <v>4668469</v>
      </c>
      <c r="F26" s="1">
        <v>4821152</v>
      </c>
      <c r="G26" s="12">
        <v>4428352</v>
      </c>
      <c r="H26" s="1">
        <v>3360584</v>
      </c>
    </row>
    <row r="27" spans="1:8" x14ac:dyDescent="0.25">
      <c r="A27" s="6" t="s">
        <v>61</v>
      </c>
      <c r="B27" s="12">
        <v>1180224</v>
      </c>
      <c r="C27" s="12">
        <v>747314</v>
      </c>
      <c r="D27" s="12">
        <v>802927</v>
      </c>
      <c r="E27" s="12">
        <v>898538</v>
      </c>
      <c r="F27" s="1">
        <v>1711623</v>
      </c>
      <c r="G27" s="12">
        <v>1314809</v>
      </c>
      <c r="H27" s="1">
        <v>1405833</v>
      </c>
    </row>
    <row r="28" spans="1:8" x14ac:dyDescent="0.25">
      <c r="A28" s="6" t="s">
        <v>40</v>
      </c>
      <c r="B28" s="12">
        <v>806572</v>
      </c>
      <c r="C28" s="12">
        <v>3763557</v>
      </c>
      <c r="D28" s="12">
        <v>3787556</v>
      </c>
      <c r="E28" s="12">
        <v>3803983</v>
      </c>
      <c r="F28" s="1">
        <v>186067</v>
      </c>
      <c r="G28" s="12">
        <v>362260</v>
      </c>
      <c r="H28" s="1">
        <v>412414</v>
      </c>
    </row>
    <row r="29" spans="1:8" x14ac:dyDescent="0.25">
      <c r="B29" s="12"/>
      <c r="C29" s="12"/>
      <c r="D29" s="12"/>
      <c r="E29" s="12"/>
    </row>
    <row r="30" spans="1:8" x14ac:dyDescent="0.25">
      <c r="A30" s="24" t="s">
        <v>81</v>
      </c>
      <c r="B30" s="15">
        <f>SUM(B31:B36)</f>
        <v>73132738</v>
      </c>
      <c r="C30" s="15">
        <f>SUM(C31:C36)</f>
        <v>79329614</v>
      </c>
      <c r="D30" s="15">
        <f>SUM(D31:D36)</f>
        <v>76487084</v>
      </c>
      <c r="E30" s="15">
        <f>SUM(E31:E36)</f>
        <v>82669815</v>
      </c>
      <c r="F30" s="15">
        <f>SUM(F31:F36)</f>
        <v>78733199</v>
      </c>
      <c r="G30" s="15">
        <f t="shared" ref="G30:H30" si="4">SUM(G31:G36)</f>
        <v>90851960</v>
      </c>
      <c r="H30" s="15">
        <f t="shared" si="4"/>
        <v>96564236</v>
      </c>
    </row>
    <row r="31" spans="1:8" x14ac:dyDescent="0.25">
      <c r="A31" t="s">
        <v>28</v>
      </c>
      <c r="B31" s="12">
        <v>23891095</v>
      </c>
      <c r="C31" s="12">
        <v>25493822</v>
      </c>
      <c r="D31" s="12">
        <v>27485112</v>
      </c>
      <c r="E31" s="12">
        <v>25515990</v>
      </c>
      <c r="F31" s="1">
        <v>22989875</v>
      </c>
      <c r="G31" s="12">
        <v>21658180</v>
      </c>
      <c r="H31" s="1">
        <v>24630504</v>
      </c>
    </row>
    <row r="32" spans="1:8" x14ac:dyDescent="0.25">
      <c r="A32" t="s">
        <v>17</v>
      </c>
      <c r="B32" s="12">
        <v>14170315</v>
      </c>
      <c r="C32" s="12">
        <v>15760425</v>
      </c>
      <c r="D32" s="12">
        <v>12681298</v>
      </c>
      <c r="E32" s="12">
        <v>15587793</v>
      </c>
      <c r="F32" s="1">
        <v>14610735</v>
      </c>
      <c r="G32" s="12">
        <v>18364799</v>
      </c>
      <c r="H32" s="1">
        <v>18706884</v>
      </c>
    </row>
    <row r="33" spans="1:8" x14ac:dyDescent="0.25">
      <c r="A33" t="s">
        <v>102</v>
      </c>
      <c r="B33" s="12"/>
      <c r="C33" s="12"/>
      <c r="D33" s="12"/>
      <c r="E33" s="12"/>
      <c r="F33" s="1">
        <v>3779668</v>
      </c>
      <c r="G33" s="12">
        <v>3461488</v>
      </c>
      <c r="H33" s="1">
        <v>3026783</v>
      </c>
    </row>
    <row r="34" spans="1:8" x14ac:dyDescent="0.25">
      <c r="A34" t="s">
        <v>41</v>
      </c>
      <c r="B34" s="12">
        <v>5706279</v>
      </c>
      <c r="C34" s="12">
        <v>5788803</v>
      </c>
      <c r="D34" s="12">
        <v>6358692</v>
      </c>
      <c r="E34" s="12">
        <v>10865657</v>
      </c>
      <c r="F34" s="1">
        <v>5870236</v>
      </c>
      <c r="G34" s="12">
        <v>14037519</v>
      </c>
      <c r="H34" s="1">
        <v>5949921</v>
      </c>
    </row>
    <row r="35" spans="1:8" x14ac:dyDescent="0.25">
      <c r="A35" t="s">
        <v>42</v>
      </c>
      <c r="B35" s="12">
        <v>25747435</v>
      </c>
      <c r="C35" s="12">
        <v>29434086</v>
      </c>
      <c r="D35" s="12">
        <v>26446250</v>
      </c>
      <c r="E35" s="12">
        <v>26237061</v>
      </c>
      <c r="F35" s="1">
        <v>27659332</v>
      </c>
      <c r="G35" s="12">
        <v>28696627</v>
      </c>
      <c r="H35" s="1">
        <v>32116000</v>
      </c>
    </row>
    <row r="36" spans="1:8" x14ac:dyDescent="0.25">
      <c r="A36" t="s">
        <v>43</v>
      </c>
      <c r="B36" s="12">
        <v>3617614</v>
      </c>
      <c r="C36" s="1">
        <v>2852478</v>
      </c>
      <c r="D36" s="12">
        <v>3515732</v>
      </c>
      <c r="E36" s="12">
        <v>4463314</v>
      </c>
      <c r="F36" s="1">
        <v>3823353</v>
      </c>
      <c r="G36" s="12">
        <v>4633347</v>
      </c>
      <c r="H36" s="1">
        <v>12134144</v>
      </c>
    </row>
    <row r="37" spans="1:8" x14ac:dyDescent="0.25">
      <c r="A37" s="2"/>
      <c r="B37" s="12"/>
      <c r="C37" s="12"/>
      <c r="D37" s="12"/>
      <c r="E37" s="12"/>
    </row>
    <row r="38" spans="1:8" x14ac:dyDescent="0.25">
      <c r="A38" s="2"/>
      <c r="B38" s="15">
        <f>SUM(B23,B30)</f>
        <v>97318976</v>
      </c>
      <c r="C38" s="15">
        <f>SUM(C23,C30)</f>
        <v>103642142</v>
      </c>
      <c r="D38" s="15">
        <f>SUM(D23,D30)</f>
        <v>96907218</v>
      </c>
      <c r="E38" s="15">
        <f>SUM(E23,E30)</f>
        <v>102719293</v>
      </c>
      <c r="F38" s="15">
        <f t="shared" ref="F38:H38" si="5">SUM(F23,F30)</f>
        <v>104568514</v>
      </c>
      <c r="G38" s="15">
        <f t="shared" si="5"/>
        <v>112971255</v>
      </c>
      <c r="H38" s="15">
        <f t="shared" si="5"/>
        <v>117746948</v>
      </c>
    </row>
    <row r="39" spans="1:8" x14ac:dyDescent="0.25">
      <c r="A39" s="2"/>
      <c r="B39" s="15"/>
      <c r="C39" s="15"/>
      <c r="D39" s="15"/>
      <c r="E39" s="15"/>
      <c r="F39" s="15"/>
      <c r="G39" s="15"/>
      <c r="H39" s="15"/>
    </row>
    <row r="40" spans="1:8" x14ac:dyDescent="0.25">
      <c r="A40" s="24" t="s">
        <v>76</v>
      </c>
      <c r="B40" s="15">
        <f>SUM(B41:B46)</f>
        <v>28689627</v>
      </c>
      <c r="C40" s="15">
        <f>SUM(C41:C46)</f>
        <v>44193946</v>
      </c>
      <c r="D40" s="15">
        <f t="shared" ref="D40" si="6">SUM(D41:D46)</f>
        <v>41495325</v>
      </c>
      <c r="E40" s="15">
        <f>SUM(E41:E46)</f>
        <v>33508120</v>
      </c>
      <c r="F40" s="15">
        <f t="shared" ref="F40:H40" si="7">SUM(F41:F46)</f>
        <v>51293223</v>
      </c>
      <c r="G40" s="15">
        <f t="shared" si="7"/>
        <v>33956011</v>
      </c>
      <c r="H40" s="15">
        <f t="shared" si="7"/>
        <v>29072124</v>
      </c>
    </row>
    <row r="41" spans="1:8" x14ac:dyDescent="0.25">
      <c r="A41" t="s">
        <v>5</v>
      </c>
      <c r="B41" s="12">
        <v>13503000</v>
      </c>
      <c r="C41" s="12">
        <v>13503000</v>
      </c>
      <c r="D41" s="12">
        <v>13503000</v>
      </c>
      <c r="E41" s="12">
        <v>13503000</v>
      </c>
      <c r="F41" s="1">
        <v>13503000</v>
      </c>
      <c r="G41" s="12">
        <v>13503000</v>
      </c>
      <c r="H41" s="1">
        <v>13503000</v>
      </c>
    </row>
    <row r="42" spans="1:8" x14ac:dyDescent="0.25">
      <c r="A42" t="s">
        <v>13</v>
      </c>
      <c r="B42" s="12">
        <v>7840226</v>
      </c>
      <c r="C42" s="12">
        <v>7840226</v>
      </c>
      <c r="D42" s="12">
        <v>7840226</v>
      </c>
      <c r="E42" s="12">
        <v>7840226</v>
      </c>
      <c r="F42" s="1">
        <v>7840226</v>
      </c>
      <c r="G42" s="12">
        <v>7840226</v>
      </c>
      <c r="H42" s="1">
        <v>7840226</v>
      </c>
    </row>
    <row r="43" spans="1:8" x14ac:dyDescent="0.25">
      <c r="A43" t="s">
        <v>24</v>
      </c>
      <c r="B43" s="12">
        <v>14446</v>
      </c>
      <c r="C43" s="12">
        <v>14446</v>
      </c>
      <c r="D43" s="12">
        <v>14446</v>
      </c>
      <c r="E43" s="12">
        <v>14446</v>
      </c>
      <c r="F43" s="1">
        <v>14446</v>
      </c>
      <c r="G43" s="12">
        <v>14446</v>
      </c>
      <c r="H43" s="1">
        <v>14446</v>
      </c>
    </row>
    <row r="44" spans="1:8" x14ac:dyDescent="0.25">
      <c r="A44" t="s">
        <v>25</v>
      </c>
      <c r="B44" s="12">
        <v>1880</v>
      </c>
      <c r="C44" s="1">
        <v>1880</v>
      </c>
      <c r="D44" s="12">
        <v>1880</v>
      </c>
      <c r="E44" s="12">
        <v>1880</v>
      </c>
      <c r="F44" s="1">
        <v>1880</v>
      </c>
      <c r="G44" s="12">
        <v>1880</v>
      </c>
      <c r="H44" s="1">
        <v>1880</v>
      </c>
    </row>
    <row r="45" spans="1:8" x14ac:dyDescent="0.25">
      <c r="A45" t="s">
        <v>26</v>
      </c>
      <c r="B45" s="12"/>
      <c r="C45" s="12"/>
      <c r="D45" s="12"/>
      <c r="E45" s="12"/>
    </row>
    <row r="46" spans="1:8" x14ac:dyDescent="0.25">
      <c r="A46" t="s">
        <v>12</v>
      </c>
      <c r="B46" s="12">
        <v>7330075</v>
      </c>
      <c r="C46" s="12">
        <v>22834394</v>
      </c>
      <c r="D46" s="12">
        <v>20135773</v>
      </c>
      <c r="E46" s="12">
        <v>12148568</v>
      </c>
      <c r="F46" s="1">
        <v>29933671</v>
      </c>
      <c r="G46" s="12">
        <v>12596459</v>
      </c>
      <c r="H46" s="1">
        <v>7712572</v>
      </c>
    </row>
    <row r="47" spans="1:8" x14ac:dyDescent="0.25">
      <c r="B47" s="12"/>
      <c r="C47" s="12"/>
      <c r="D47" s="12"/>
      <c r="E47" s="12"/>
    </row>
    <row r="48" spans="1:8" x14ac:dyDescent="0.25">
      <c r="A48" s="2"/>
      <c r="B48" s="15"/>
      <c r="C48" s="15"/>
      <c r="D48" s="15"/>
      <c r="E48" s="12"/>
      <c r="F48" s="12"/>
      <c r="G48" s="12"/>
      <c r="H48" s="12"/>
    </row>
    <row r="49" spans="1:8" x14ac:dyDescent="0.25">
      <c r="A49" s="2"/>
      <c r="B49" s="15">
        <f t="shared" ref="B49:H49" si="8">SUM(B40,B23,B30)</f>
        <v>126008603</v>
      </c>
      <c r="C49" s="15">
        <f t="shared" si="8"/>
        <v>147836088</v>
      </c>
      <c r="D49" s="15">
        <f t="shared" si="8"/>
        <v>138402543</v>
      </c>
      <c r="E49" s="15">
        <f t="shared" si="8"/>
        <v>136227413</v>
      </c>
      <c r="F49" s="15">
        <f t="shared" si="8"/>
        <v>155861737</v>
      </c>
      <c r="G49" s="15">
        <f t="shared" si="8"/>
        <v>146927266</v>
      </c>
      <c r="H49" s="15">
        <f t="shared" si="8"/>
        <v>146819072</v>
      </c>
    </row>
    <row r="50" spans="1:8" x14ac:dyDescent="0.25">
      <c r="B50" s="12"/>
      <c r="C50" s="12"/>
      <c r="D50" s="12"/>
      <c r="E50" s="12"/>
      <c r="F50" s="12"/>
      <c r="G50" s="12"/>
      <c r="H50" s="12"/>
    </row>
    <row r="51" spans="1:8" x14ac:dyDescent="0.25">
      <c r="A51" s="23" t="s">
        <v>78</v>
      </c>
      <c r="B51" s="11">
        <f t="shared" ref="B51:H51" si="9">B40/(B41/10)</f>
        <v>21.246854032437238</v>
      </c>
      <c r="C51" s="11">
        <f t="shared" si="9"/>
        <v>32.728983188920978</v>
      </c>
      <c r="D51" s="11">
        <f t="shared" si="9"/>
        <v>30.730448789157965</v>
      </c>
      <c r="E51" s="11">
        <f t="shared" si="9"/>
        <v>24.815315115159596</v>
      </c>
      <c r="F51" s="11">
        <f t="shared" si="9"/>
        <v>37.986538546989557</v>
      </c>
      <c r="G51" s="11">
        <f t="shared" si="9"/>
        <v>25.147012515737245</v>
      </c>
      <c r="H51" s="11">
        <f t="shared" si="9"/>
        <v>21.530122195067761</v>
      </c>
    </row>
    <row r="52" spans="1:8" x14ac:dyDescent="0.25">
      <c r="A52" s="23" t="s">
        <v>79</v>
      </c>
      <c r="B52" s="21">
        <f t="shared" ref="B52:H52" si="10">B41/10</f>
        <v>1350300</v>
      </c>
      <c r="C52" s="21">
        <f t="shared" si="10"/>
        <v>1350300</v>
      </c>
      <c r="D52" s="21">
        <f t="shared" si="10"/>
        <v>1350300</v>
      </c>
      <c r="E52" s="21">
        <f t="shared" si="10"/>
        <v>1350300</v>
      </c>
      <c r="F52" s="21">
        <f t="shared" si="10"/>
        <v>1350300</v>
      </c>
      <c r="G52" s="21">
        <f t="shared" si="10"/>
        <v>1350300</v>
      </c>
      <c r="H52" s="21">
        <f t="shared" si="10"/>
        <v>1350300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57"/>
  <sheetViews>
    <sheetView workbookViewId="0">
      <pane xSplit="1" ySplit="5" topLeftCell="G24" activePane="bottomRight" state="frozen"/>
      <selection pane="topRight" activeCell="B1" sqref="B1"/>
      <selection pane="bottomLeft" activeCell="A6" sqref="A6"/>
      <selection pane="bottomRight" activeCell="H32" sqref="H32"/>
    </sheetView>
  </sheetViews>
  <sheetFormatPr defaultRowHeight="15" x14ac:dyDescent="0.25"/>
  <cols>
    <col min="1" max="1" width="43.75" customWidth="1"/>
    <col min="2" max="5" width="19" bestFit="1" customWidth="1"/>
    <col min="6" max="6" width="16" bestFit="1" customWidth="1"/>
    <col min="7" max="7" width="15" bestFit="1" customWidth="1"/>
    <col min="8" max="8" width="14.875" customWidth="1"/>
  </cols>
  <sheetData>
    <row r="1" spans="1:9" ht="15.75" x14ac:dyDescent="0.25">
      <c r="A1" s="3" t="s">
        <v>14</v>
      </c>
      <c r="B1" s="3"/>
      <c r="C1" s="3"/>
      <c r="D1" s="3"/>
      <c r="E1" s="3"/>
    </row>
    <row r="2" spans="1:9" ht="15.75" x14ac:dyDescent="0.25">
      <c r="A2" s="3" t="s">
        <v>67</v>
      </c>
      <c r="B2" s="3"/>
      <c r="C2" s="3"/>
      <c r="D2" s="3"/>
      <c r="E2" s="3"/>
    </row>
    <row r="3" spans="1:9" ht="15.75" x14ac:dyDescent="0.25">
      <c r="A3" s="3" t="s">
        <v>103</v>
      </c>
      <c r="B3" s="3"/>
      <c r="C3" s="3"/>
      <c r="D3" s="3"/>
      <c r="E3" s="3"/>
    </row>
    <row r="4" spans="1:9" ht="15.75" x14ac:dyDescent="0.25">
      <c r="A4" s="3"/>
      <c r="B4" s="29" t="s">
        <v>99</v>
      </c>
      <c r="C4" s="29" t="s">
        <v>98</v>
      </c>
      <c r="D4" s="29" t="s">
        <v>100</v>
      </c>
      <c r="E4" s="29" t="s">
        <v>99</v>
      </c>
      <c r="F4" s="29" t="s">
        <v>98</v>
      </c>
      <c r="G4" s="29" t="s">
        <v>100</v>
      </c>
      <c r="H4" s="29" t="s">
        <v>105</v>
      </c>
    </row>
    <row r="5" spans="1:9" ht="15.75" x14ac:dyDescent="0.25">
      <c r="A5" s="3"/>
      <c r="B5" s="28">
        <v>43008</v>
      </c>
      <c r="C5" s="28">
        <v>43190</v>
      </c>
      <c r="D5" s="28">
        <v>43281</v>
      </c>
      <c r="E5" s="28">
        <v>43373</v>
      </c>
      <c r="F5" s="28">
        <v>43555</v>
      </c>
      <c r="G5" s="9">
        <v>43646</v>
      </c>
      <c r="H5" s="9">
        <v>43738</v>
      </c>
      <c r="I5" s="9"/>
    </row>
    <row r="6" spans="1:9" ht="15.75" x14ac:dyDescent="0.25">
      <c r="A6" s="3"/>
      <c r="B6" s="9"/>
      <c r="C6" s="9"/>
      <c r="D6" s="9"/>
      <c r="E6" s="9"/>
    </row>
    <row r="7" spans="1:9" x14ac:dyDescent="0.25">
      <c r="A7" s="23" t="s">
        <v>82</v>
      </c>
      <c r="B7" s="15">
        <v>96228194</v>
      </c>
      <c r="C7" s="15">
        <v>31243586</v>
      </c>
      <c r="D7" s="15">
        <v>63818545</v>
      </c>
      <c r="E7" s="15">
        <v>98130415</v>
      </c>
      <c r="F7" s="15">
        <v>34862299</v>
      </c>
      <c r="G7" s="15">
        <v>70900535</v>
      </c>
      <c r="H7" s="1">
        <v>107493907</v>
      </c>
    </row>
    <row r="8" spans="1:9" x14ac:dyDescent="0.25">
      <c r="A8" s="2"/>
      <c r="B8" s="15"/>
      <c r="C8" s="15"/>
      <c r="D8" s="15"/>
      <c r="E8" s="15"/>
    </row>
    <row r="9" spans="1:9" x14ac:dyDescent="0.25">
      <c r="A9" s="23" t="s">
        <v>6</v>
      </c>
      <c r="B9" s="15">
        <f t="shared" ref="B9:H9" si="0">SUM(B10:B16)</f>
        <v>57609707</v>
      </c>
      <c r="C9" s="15">
        <f t="shared" si="0"/>
        <v>19479146</v>
      </c>
      <c r="D9" s="15">
        <f t="shared" si="0"/>
        <v>38036193</v>
      </c>
      <c r="E9" s="15">
        <f t="shared" si="0"/>
        <v>56822818</v>
      </c>
      <c r="F9" s="15">
        <f t="shared" si="0"/>
        <v>19176993</v>
      </c>
      <c r="G9" s="15">
        <f t="shared" si="0"/>
        <v>38324945</v>
      </c>
      <c r="H9" s="15">
        <f t="shared" si="0"/>
        <v>57337221</v>
      </c>
    </row>
    <row r="10" spans="1:9" x14ac:dyDescent="0.25">
      <c r="A10" t="s">
        <v>44</v>
      </c>
      <c r="B10" s="12">
        <v>8047050</v>
      </c>
      <c r="C10" s="12">
        <v>1695450</v>
      </c>
      <c r="D10" s="12">
        <v>3441008</v>
      </c>
      <c r="E10" s="12">
        <v>5289084</v>
      </c>
      <c r="F10" s="1">
        <v>1981939</v>
      </c>
      <c r="G10" s="12">
        <v>4053296</v>
      </c>
      <c r="H10" s="12">
        <v>6370878</v>
      </c>
    </row>
    <row r="11" spans="1:9" x14ac:dyDescent="0.25">
      <c r="A11" s="6" t="s">
        <v>45</v>
      </c>
      <c r="B11" s="12">
        <v>7021013</v>
      </c>
      <c r="C11" s="12">
        <v>1934114</v>
      </c>
      <c r="D11" s="12">
        <v>3976546</v>
      </c>
      <c r="E11" s="12">
        <v>6226861</v>
      </c>
      <c r="F11" s="1">
        <v>2658894</v>
      </c>
      <c r="G11" s="12">
        <v>4939775</v>
      </c>
      <c r="H11" s="12">
        <v>7105889</v>
      </c>
    </row>
    <row r="12" spans="1:9" x14ac:dyDescent="0.25">
      <c r="A12" s="6" t="s">
        <v>46</v>
      </c>
      <c r="B12" s="12">
        <v>3124616</v>
      </c>
      <c r="C12" s="12">
        <v>1487377</v>
      </c>
      <c r="D12" s="12">
        <v>3020339</v>
      </c>
      <c r="E12" s="12">
        <v>4399622</v>
      </c>
      <c r="F12" s="1">
        <v>1655796</v>
      </c>
      <c r="G12" s="12">
        <v>3003326</v>
      </c>
      <c r="H12" s="12">
        <v>4211934</v>
      </c>
    </row>
    <row r="13" spans="1:9" x14ac:dyDescent="0.25">
      <c r="A13" s="6" t="s">
        <v>47</v>
      </c>
      <c r="B13" s="12">
        <v>8492375</v>
      </c>
      <c r="C13" s="12">
        <v>3625052</v>
      </c>
      <c r="D13" s="12">
        <v>6783782</v>
      </c>
      <c r="E13" s="12">
        <v>9778181</v>
      </c>
      <c r="F13" s="1">
        <v>3145860</v>
      </c>
      <c r="G13" s="12">
        <v>6564771</v>
      </c>
      <c r="H13" s="12">
        <v>9868611</v>
      </c>
    </row>
    <row r="14" spans="1:9" x14ac:dyDescent="0.25">
      <c r="A14" s="6" t="s">
        <v>48</v>
      </c>
      <c r="B14" s="12">
        <v>7346539</v>
      </c>
      <c r="C14" s="12">
        <v>2493688</v>
      </c>
      <c r="D14" s="12">
        <v>4888301</v>
      </c>
      <c r="E14" s="12">
        <v>7434178</v>
      </c>
      <c r="F14" s="1">
        <v>2404957</v>
      </c>
      <c r="G14" s="12">
        <v>4886986</v>
      </c>
      <c r="H14" s="12">
        <v>7506228</v>
      </c>
    </row>
    <row r="15" spans="1:9" x14ac:dyDescent="0.25">
      <c r="A15" s="6" t="s">
        <v>49</v>
      </c>
      <c r="B15" s="12">
        <v>6148679</v>
      </c>
      <c r="C15" s="12">
        <v>2023850</v>
      </c>
      <c r="D15" s="12">
        <v>3961855</v>
      </c>
      <c r="E15" s="12">
        <v>6190501</v>
      </c>
      <c r="F15" s="1">
        <v>1582140</v>
      </c>
      <c r="G15" s="12">
        <v>3280492</v>
      </c>
      <c r="H15" s="12">
        <v>4708495</v>
      </c>
    </row>
    <row r="16" spans="1:9" x14ac:dyDescent="0.25">
      <c r="A16" s="6" t="s">
        <v>50</v>
      </c>
      <c r="B16" s="12">
        <v>17429435</v>
      </c>
      <c r="C16" s="12">
        <v>6219615</v>
      </c>
      <c r="D16" s="12">
        <v>11964362</v>
      </c>
      <c r="E16" s="12">
        <v>17504391</v>
      </c>
      <c r="F16" s="1">
        <v>5747407</v>
      </c>
      <c r="G16" s="12">
        <v>11596299</v>
      </c>
      <c r="H16" s="1">
        <v>17565186</v>
      </c>
    </row>
    <row r="17" spans="1:8" ht="15.75" customHeight="1" x14ac:dyDescent="0.25">
      <c r="B17" s="12"/>
      <c r="C17" s="12"/>
      <c r="D17" s="12"/>
      <c r="E17" s="12"/>
    </row>
    <row r="18" spans="1:8" x14ac:dyDescent="0.25">
      <c r="A18" s="23" t="s">
        <v>7</v>
      </c>
      <c r="B18" s="16">
        <f t="shared" ref="B18:H18" si="1">B7-B9</f>
        <v>38618487</v>
      </c>
      <c r="C18" s="16">
        <f t="shared" si="1"/>
        <v>11764440</v>
      </c>
      <c r="D18" s="16">
        <f t="shared" si="1"/>
        <v>25782352</v>
      </c>
      <c r="E18" s="16">
        <f t="shared" si="1"/>
        <v>41307597</v>
      </c>
      <c r="F18" s="16">
        <f t="shared" si="1"/>
        <v>15685306</v>
      </c>
      <c r="G18" s="16">
        <f t="shared" si="1"/>
        <v>32575590</v>
      </c>
      <c r="H18" s="16">
        <f t="shared" si="1"/>
        <v>50156686</v>
      </c>
    </row>
    <row r="19" spans="1:8" x14ac:dyDescent="0.25">
      <c r="A19" s="22" t="s">
        <v>83</v>
      </c>
      <c r="B19" s="18"/>
      <c r="C19" s="18"/>
      <c r="D19" s="18"/>
      <c r="E19" s="18"/>
      <c r="F19" s="18"/>
    </row>
    <row r="20" spans="1:8" x14ac:dyDescent="0.25">
      <c r="A20" t="s">
        <v>51</v>
      </c>
      <c r="B20" s="12"/>
      <c r="C20" s="12"/>
      <c r="D20" s="17"/>
      <c r="E20" s="17"/>
    </row>
    <row r="21" spans="1:8" x14ac:dyDescent="0.25">
      <c r="A21" t="s">
        <v>52</v>
      </c>
      <c r="B21" s="12"/>
      <c r="C21" s="12"/>
      <c r="D21" s="17"/>
      <c r="E21" s="17"/>
    </row>
    <row r="22" spans="1:8" x14ac:dyDescent="0.25">
      <c r="A22" t="s">
        <v>53</v>
      </c>
      <c r="B22" s="12">
        <v>1139394</v>
      </c>
      <c r="C22" s="12">
        <v>284122</v>
      </c>
      <c r="D22" s="17">
        <v>751490</v>
      </c>
      <c r="E22" s="17">
        <v>1213566</v>
      </c>
      <c r="F22" s="1">
        <v>532275</v>
      </c>
      <c r="G22" s="31">
        <v>1013861</v>
      </c>
      <c r="H22" s="1">
        <v>1865876</v>
      </c>
    </row>
    <row r="23" spans="1:8" x14ac:dyDescent="0.25">
      <c r="A23" t="s">
        <v>18</v>
      </c>
      <c r="B23" s="12">
        <v>1104374</v>
      </c>
      <c r="C23" s="12">
        <v>206361</v>
      </c>
      <c r="D23" s="17">
        <v>236308</v>
      </c>
      <c r="E23" s="17">
        <v>280742</v>
      </c>
      <c r="F23" s="1">
        <v>95990</v>
      </c>
      <c r="G23" s="31">
        <v>270649</v>
      </c>
      <c r="H23" s="1">
        <v>2933</v>
      </c>
    </row>
    <row r="24" spans="1:8" x14ac:dyDescent="0.25">
      <c r="B24" s="12"/>
      <c r="C24" s="12"/>
      <c r="D24" s="12"/>
      <c r="E24" s="12"/>
    </row>
    <row r="25" spans="1:8" x14ac:dyDescent="0.25">
      <c r="A25" s="23" t="s">
        <v>11</v>
      </c>
      <c r="B25" s="16">
        <f t="shared" ref="B25:E25" si="2">B18+B20+B21-B22-B23</f>
        <v>36374719</v>
      </c>
      <c r="C25" s="16">
        <f t="shared" si="2"/>
        <v>11273957</v>
      </c>
      <c r="D25" s="16">
        <f t="shared" si="2"/>
        <v>24794554</v>
      </c>
      <c r="E25" s="16">
        <f t="shared" si="2"/>
        <v>39813289</v>
      </c>
      <c r="F25" s="16">
        <f>F18+F20+F21-F22-F23</f>
        <v>15057041</v>
      </c>
      <c r="G25" s="16">
        <f t="shared" ref="G25:H25" si="3">G18+G20+G21-G22-G23</f>
        <v>31291080</v>
      </c>
      <c r="H25" s="16">
        <f t="shared" si="3"/>
        <v>48287877</v>
      </c>
    </row>
    <row r="26" spans="1:8" x14ac:dyDescent="0.25">
      <c r="B26" s="17"/>
      <c r="C26" s="17"/>
      <c r="D26" s="17"/>
      <c r="E26" s="17"/>
      <c r="F26" s="17"/>
    </row>
    <row r="27" spans="1:8" x14ac:dyDescent="0.25">
      <c r="A27" s="6" t="s">
        <v>10</v>
      </c>
      <c r="B27" s="17">
        <v>0</v>
      </c>
      <c r="C27" s="17">
        <v>0</v>
      </c>
      <c r="D27" s="12">
        <v>0</v>
      </c>
      <c r="E27" s="12">
        <v>0</v>
      </c>
      <c r="F27" s="12">
        <v>0</v>
      </c>
    </row>
    <row r="28" spans="1:8" x14ac:dyDescent="0.25">
      <c r="A28" s="23" t="s">
        <v>84</v>
      </c>
      <c r="B28" s="16">
        <f t="shared" ref="B28:E28" si="4">B25-B27</f>
        <v>36374719</v>
      </c>
      <c r="C28" s="16">
        <f t="shared" si="4"/>
        <v>11273957</v>
      </c>
      <c r="D28" s="16">
        <f t="shared" si="4"/>
        <v>24794554</v>
      </c>
      <c r="E28" s="16">
        <f t="shared" si="4"/>
        <v>39813289</v>
      </c>
      <c r="F28" s="16">
        <f t="shared" ref="F28:H28" si="5">F25-F27</f>
        <v>15057041</v>
      </c>
      <c r="G28" s="16">
        <f t="shared" si="5"/>
        <v>31291080</v>
      </c>
      <c r="H28" s="16">
        <f t="shared" si="5"/>
        <v>48287877</v>
      </c>
    </row>
    <row r="29" spans="1:8" x14ac:dyDescent="0.25">
      <c r="B29" s="18"/>
      <c r="C29" s="18"/>
      <c r="D29" s="15"/>
      <c r="E29" s="15"/>
      <c r="F29" s="15"/>
    </row>
    <row r="30" spans="1:8" x14ac:dyDescent="0.25">
      <c r="A30" s="24" t="s">
        <v>85</v>
      </c>
      <c r="B30" s="18">
        <f t="shared" ref="B30:H30" si="6">SUM(B31:B32)</f>
        <v>14926526</v>
      </c>
      <c r="C30" s="18">
        <f t="shared" si="6"/>
        <v>4879612</v>
      </c>
      <c r="D30" s="18">
        <f t="shared" si="6"/>
        <v>7595830</v>
      </c>
      <c r="E30" s="18">
        <f t="shared" si="6"/>
        <v>13723020</v>
      </c>
      <c r="F30" s="18">
        <f t="shared" si="6"/>
        <v>6130900</v>
      </c>
      <c r="G30" s="18">
        <f t="shared" si="6"/>
        <v>13261816</v>
      </c>
      <c r="H30" s="18">
        <f t="shared" si="6"/>
        <v>22969802</v>
      </c>
    </row>
    <row r="31" spans="1:8" x14ac:dyDescent="0.25">
      <c r="A31" t="s">
        <v>8</v>
      </c>
      <c r="B31" s="12">
        <v>14926526</v>
      </c>
      <c r="C31" s="12">
        <v>4879612</v>
      </c>
      <c r="D31" s="12">
        <v>7595830</v>
      </c>
      <c r="E31" s="12">
        <v>13723020</v>
      </c>
      <c r="F31" s="1">
        <v>6130900</v>
      </c>
      <c r="G31" s="12">
        <v>13261816</v>
      </c>
      <c r="H31" s="1">
        <v>22969802</v>
      </c>
    </row>
    <row r="32" spans="1:8" x14ac:dyDescent="0.25">
      <c r="A32" t="s">
        <v>9</v>
      </c>
      <c r="B32" s="17">
        <v>0</v>
      </c>
      <c r="C32" s="17">
        <v>0</v>
      </c>
      <c r="D32" s="17">
        <v>0</v>
      </c>
      <c r="E32" s="17">
        <v>0</v>
      </c>
    </row>
    <row r="33" spans="1:8" x14ac:dyDescent="0.25">
      <c r="A33" s="23" t="s">
        <v>86</v>
      </c>
      <c r="B33" s="16">
        <f t="shared" ref="B33:E33" si="7">B28-B30</f>
        <v>21448193</v>
      </c>
      <c r="C33" s="16">
        <f t="shared" si="7"/>
        <v>6394345</v>
      </c>
      <c r="D33" s="16">
        <f t="shared" si="7"/>
        <v>17198724</v>
      </c>
      <c r="E33" s="16">
        <f t="shared" si="7"/>
        <v>26090269</v>
      </c>
      <c r="F33" s="16">
        <f t="shared" ref="F33:H33" si="8">F28-F30</f>
        <v>8926141</v>
      </c>
      <c r="G33" s="16">
        <f t="shared" si="8"/>
        <v>18029264</v>
      </c>
      <c r="H33" s="16">
        <f t="shared" si="8"/>
        <v>25318075</v>
      </c>
    </row>
    <row r="34" spans="1:8" x14ac:dyDescent="0.25">
      <c r="A34" s="2"/>
      <c r="D34" s="1"/>
      <c r="E34" s="1"/>
      <c r="F34" s="1"/>
    </row>
    <row r="35" spans="1:8" x14ac:dyDescent="0.25">
      <c r="A35" s="23" t="s">
        <v>87</v>
      </c>
      <c r="B35" s="10">
        <f>B33/('1'!B41/10)</f>
        <v>15.884020588017478</v>
      </c>
      <c r="C35" s="10">
        <f>C33/('1'!C41/10)</f>
        <v>4.7354995186254909</v>
      </c>
      <c r="D35" s="10">
        <f>D33/('1'!D41/10)</f>
        <v>12.736965118862475</v>
      </c>
      <c r="E35" s="10">
        <f>E33/('1'!E41/10)</f>
        <v>19.321831444864106</v>
      </c>
      <c r="F35" s="10">
        <f>F33/('1'!F41/10)</f>
        <v>6.6104872991187147</v>
      </c>
      <c r="G35" s="10">
        <f>G33/('1'!G41/10)</f>
        <v>13.352043249648226</v>
      </c>
      <c r="H35" s="10">
        <f>H33/('1'!H41/10)</f>
        <v>18.749962971191586</v>
      </c>
    </row>
    <row r="36" spans="1:8" x14ac:dyDescent="0.25">
      <c r="A36" s="22" t="s">
        <v>88</v>
      </c>
      <c r="B36">
        <v>1350300000</v>
      </c>
      <c r="C36">
        <v>1350300000</v>
      </c>
      <c r="D36">
        <v>1350300000</v>
      </c>
      <c r="E36">
        <v>1350300000</v>
      </c>
      <c r="F36">
        <v>1350300000</v>
      </c>
    </row>
    <row r="57" spans="1:1" x14ac:dyDescent="0.25">
      <c r="A57" s="8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41"/>
  <sheetViews>
    <sheetView tabSelected="1" workbookViewId="0">
      <pane xSplit="1" ySplit="5" topLeftCell="G6" activePane="bottomRight" state="frozen"/>
      <selection pane="topRight" activeCell="B1" sqref="B1"/>
      <selection pane="bottomLeft" activeCell="A6" sqref="A6"/>
      <selection pane="bottomRight" activeCell="K13" sqref="K13"/>
    </sheetView>
  </sheetViews>
  <sheetFormatPr defaultRowHeight="15" x14ac:dyDescent="0.25"/>
  <cols>
    <col min="1" max="1" width="50" customWidth="1"/>
    <col min="2" max="5" width="19" bestFit="1" customWidth="1"/>
    <col min="6" max="6" width="15.25" bestFit="1" customWidth="1"/>
    <col min="7" max="7" width="14.125" customWidth="1"/>
    <col min="8" max="8" width="14" customWidth="1"/>
  </cols>
  <sheetData>
    <row r="1" spans="1:8" ht="15.75" x14ac:dyDescent="0.25">
      <c r="A1" s="3" t="s">
        <v>14</v>
      </c>
    </row>
    <row r="2" spans="1:8" ht="15.75" x14ac:dyDescent="0.25">
      <c r="A2" s="3" t="s">
        <v>68</v>
      </c>
    </row>
    <row r="3" spans="1:8" ht="15.75" x14ac:dyDescent="0.25">
      <c r="A3" s="3" t="s">
        <v>103</v>
      </c>
    </row>
    <row r="4" spans="1:8" ht="15.75" x14ac:dyDescent="0.25">
      <c r="A4" s="3"/>
      <c r="B4" s="29" t="s">
        <v>99</v>
      </c>
      <c r="C4" s="29" t="s">
        <v>98</v>
      </c>
      <c r="D4" s="29" t="s">
        <v>100</v>
      </c>
      <c r="E4" s="29" t="s">
        <v>99</v>
      </c>
      <c r="F4" s="29" t="s">
        <v>98</v>
      </c>
      <c r="G4" s="29" t="s">
        <v>100</v>
      </c>
      <c r="H4" s="29" t="s">
        <v>105</v>
      </c>
    </row>
    <row r="5" spans="1:8" ht="15.75" x14ac:dyDescent="0.25">
      <c r="A5" s="3"/>
      <c r="B5" s="28">
        <v>43008</v>
      </c>
      <c r="C5" s="28">
        <v>43190</v>
      </c>
      <c r="D5" s="28">
        <v>43281</v>
      </c>
      <c r="E5" s="28">
        <v>43373</v>
      </c>
      <c r="F5" s="28">
        <v>43555</v>
      </c>
      <c r="G5" s="9">
        <v>43646</v>
      </c>
      <c r="H5" s="30">
        <v>43738</v>
      </c>
    </row>
    <row r="6" spans="1:8" x14ac:dyDescent="0.25">
      <c r="A6" s="23" t="s">
        <v>89</v>
      </c>
    </row>
    <row r="7" spans="1:8" x14ac:dyDescent="0.25">
      <c r="A7" t="s">
        <v>29</v>
      </c>
      <c r="B7" s="12">
        <v>95283664</v>
      </c>
      <c r="C7" s="12">
        <v>30845510</v>
      </c>
      <c r="D7" s="12">
        <v>63206758</v>
      </c>
      <c r="E7" s="12">
        <v>98201730</v>
      </c>
      <c r="F7" s="1">
        <v>35498008</v>
      </c>
      <c r="G7" s="1">
        <v>71437186</v>
      </c>
      <c r="H7" s="1">
        <v>107657927</v>
      </c>
    </row>
    <row r="8" spans="1:8" x14ac:dyDescent="0.25">
      <c r="A8" s="6" t="s">
        <v>54</v>
      </c>
      <c r="B8" s="12">
        <v>-4999993</v>
      </c>
      <c r="C8" s="12">
        <v>-1299285</v>
      </c>
      <c r="D8" s="12">
        <v>-3010955</v>
      </c>
      <c r="E8" s="12">
        <v>-4079892</v>
      </c>
      <c r="F8" s="1">
        <v>-1611067</v>
      </c>
      <c r="G8" s="1">
        <v>-4031747</v>
      </c>
      <c r="H8" s="1">
        <v>-5473130</v>
      </c>
    </row>
    <row r="9" spans="1:8" x14ac:dyDescent="0.25">
      <c r="A9" s="6" t="s">
        <v>19</v>
      </c>
      <c r="B9" s="12">
        <v>-32968258</v>
      </c>
      <c r="C9" s="12">
        <v>-10249788</v>
      </c>
      <c r="D9" s="12">
        <v>-22095153</v>
      </c>
      <c r="E9" s="12">
        <v>-32385279</v>
      </c>
      <c r="F9" s="1">
        <v>-10759735</v>
      </c>
      <c r="G9" s="1">
        <v>-23358130</v>
      </c>
      <c r="H9" s="1">
        <v>-30899140</v>
      </c>
    </row>
    <row r="10" spans="1:8" x14ac:dyDescent="0.25">
      <c r="A10" s="6" t="s">
        <v>30</v>
      </c>
      <c r="B10" s="12">
        <v>138784</v>
      </c>
      <c r="C10" s="12">
        <v>309</v>
      </c>
      <c r="D10" s="12">
        <v>248550</v>
      </c>
      <c r="E10" s="12">
        <v>271301</v>
      </c>
      <c r="F10" s="1">
        <v>41803</v>
      </c>
      <c r="G10" s="1">
        <v>367063</v>
      </c>
      <c r="H10" s="1">
        <v>380075</v>
      </c>
    </row>
    <row r="11" spans="1:8" x14ac:dyDescent="0.25">
      <c r="A11" s="6" t="s">
        <v>31</v>
      </c>
      <c r="B11" s="12">
        <v>-1167711</v>
      </c>
      <c r="C11" s="12">
        <v>-219609</v>
      </c>
      <c r="D11" s="12">
        <v>-831212</v>
      </c>
      <c r="E11" s="12">
        <v>-1072456</v>
      </c>
      <c r="F11" s="1">
        <v>-657663</v>
      </c>
      <c r="G11" s="1">
        <v>-1404490</v>
      </c>
      <c r="H11" s="1">
        <v>-1979134</v>
      </c>
    </row>
    <row r="12" spans="1:8" x14ac:dyDescent="0.25">
      <c r="A12" s="6" t="s">
        <v>20</v>
      </c>
      <c r="B12" s="12">
        <v>-10634899</v>
      </c>
      <c r="C12" s="12">
        <v>-3416181</v>
      </c>
      <c r="D12" s="12">
        <v>-10102265</v>
      </c>
      <c r="E12" s="12">
        <v>-16984180</v>
      </c>
      <c r="F12" s="1">
        <v>-7233030</v>
      </c>
      <c r="G12" s="1">
        <v>-14732762</v>
      </c>
      <c r="H12" s="1">
        <v>-22089142</v>
      </c>
    </row>
    <row r="13" spans="1:8" x14ac:dyDescent="0.25">
      <c r="A13" s="2"/>
      <c r="B13" s="13">
        <f t="shared" ref="B13:H13" si="0">SUM(B7:B12)</f>
        <v>45651587</v>
      </c>
      <c r="C13" s="13">
        <f t="shared" si="0"/>
        <v>15660956</v>
      </c>
      <c r="D13" s="13">
        <f t="shared" si="0"/>
        <v>27415723</v>
      </c>
      <c r="E13" s="13">
        <f t="shared" si="0"/>
        <v>43951224</v>
      </c>
      <c r="F13" s="13">
        <f t="shared" si="0"/>
        <v>15278316</v>
      </c>
      <c r="G13" s="13">
        <f t="shared" si="0"/>
        <v>28277120</v>
      </c>
      <c r="H13" s="13">
        <f t="shared" si="0"/>
        <v>47597456</v>
      </c>
    </row>
    <row r="14" spans="1:8" x14ac:dyDescent="0.25">
      <c r="B14" s="12"/>
      <c r="C14" s="12"/>
      <c r="D14" s="12"/>
      <c r="E14" s="12"/>
    </row>
    <row r="15" spans="1:8" x14ac:dyDescent="0.25">
      <c r="A15" s="23" t="s">
        <v>90</v>
      </c>
      <c r="B15" s="12"/>
      <c r="C15" s="12"/>
      <c r="D15" s="12"/>
      <c r="E15" s="12"/>
    </row>
    <row r="16" spans="1:8" x14ac:dyDescent="0.25">
      <c r="A16" t="s">
        <v>55</v>
      </c>
      <c r="B16" s="12">
        <v>0</v>
      </c>
      <c r="C16" s="12">
        <v>0</v>
      </c>
      <c r="D16" s="12">
        <v>0</v>
      </c>
      <c r="E16" s="12">
        <v>0</v>
      </c>
      <c r="H16" s="1"/>
    </row>
    <row r="17" spans="1:8" x14ac:dyDescent="0.25">
      <c r="A17" s="5" t="s">
        <v>21</v>
      </c>
      <c r="B17" s="12">
        <v>-11365025</v>
      </c>
      <c r="C17" s="12">
        <v>-16641378</v>
      </c>
      <c r="D17" s="12">
        <v>-20790818</v>
      </c>
      <c r="E17" s="12">
        <v>-25204548</v>
      </c>
      <c r="F17" s="1">
        <v>-5620759</v>
      </c>
      <c r="G17" s="1">
        <v>-10523673</v>
      </c>
      <c r="H17" s="1">
        <v>-12665206</v>
      </c>
    </row>
    <row r="18" spans="1:8" x14ac:dyDescent="0.25">
      <c r="A18" s="5" t="s">
        <v>32</v>
      </c>
      <c r="B18" s="12">
        <v>116968</v>
      </c>
      <c r="C18" s="12">
        <v>42134</v>
      </c>
      <c r="D18" s="12">
        <v>75946</v>
      </c>
      <c r="E18" s="12">
        <v>139482</v>
      </c>
      <c r="F18" s="1">
        <v>60810</v>
      </c>
      <c r="G18" s="1">
        <v>99574</v>
      </c>
      <c r="H18" s="1">
        <v>169064</v>
      </c>
    </row>
    <row r="19" spans="1:8" x14ac:dyDescent="0.25">
      <c r="A19" s="5" t="s">
        <v>56</v>
      </c>
      <c r="B19" s="12"/>
      <c r="C19" s="12"/>
      <c r="D19" s="12"/>
      <c r="E19" s="12"/>
    </row>
    <row r="20" spans="1:8" x14ac:dyDescent="0.25">
      <c r="A20" s="5" t="s">
        <v>62</v>
      </c>
      <c r="B20" s="12"/>
      <c r="C20" s="12"/>
      <c r="D20" s="12"/>
      <c r="E20" s="12"/>
    </row>
    <row r="21" spans="1:8" x14ac:dyDescent="0.25">
      <c r="A21" s="5" t="s">
        <v>33</v>
      </c>
      <c r="B21" s="12">
        <v>0</v>
      </c>
      <c r="C21" s="12">
        <v>0</v>
      </c>
      <c r="D21" s="12">
        <v>0</v>
      </c>
      <c r="E21" s="12">
        <v>0</v>
      </c>
    </row>
    <row r="22" spans="1:8" x14ac:dyDescent="0.25">
      <c r="A22" s="5" t="s">
        <v>34</v>
      </c>
      <c r="B22" s="12"/>
      <c r="C22" s="12">
        <v>0</v>
      </c>
      <c r="D22" s="12">
        <v>0</v>
      </c>
      <c r="E22" s="12">
        <v>0</v>
      </c>
    </row>
    <row r="23" spans="1:8" x14ac:dyDescent="0.25">
      <c r="A23" s="2"/>
      <c r="B23" s="13">
        <f t="shared" ref="B23:H23" si="1">SUM(B16:B22)</f>
        <v>-11248057</v>
      </c>
      <c r="C23" s="13">
        <f t="shared" si="1"/>
        <v>-16599244</v>
      </c>
      <c r="D23" s="13">
        <f t="shared" si="1"/>
        <v>-20714872</v>
      </c>
      <c r="E23" s="13">
        <f t="shared" si="1"/>
        <v>-25065066</v>
      </c>
      <c r="F23" s="13">
        <f t="shared" si="1"/>
        <v>-5559949</v>
      </c>
      <c r="G23" s="13">
        <f t="shared" si="1"/>
        <v>-10424099</v>
      </c>
      <c r="H23" s="13">
        <f t="shared" si="1"/>
        <v>-12496142</v>
      </c>
    </row>
    <row r="24" spans="1:8" x14ac:dyDescent="0.25">
      <c r="B24" s="12"/>
      <c r="C24" s="12"/>
      <c r="D24" s="12"/>
      <c r="E24" s="12"/>
    </row>
    <row r="25" spans="1:8" x14ac:dyDescent="0.25">
      <c r="A25" s="23" t="s">
        <v>91</v>
      </c>
      <c r="B25" s="12"/>
      <c r="C25" s="12"/>
      <c r="D25" s="12"/>
      <c r="E25" s="12"/>
    </row>
    <row r="26" spans="1:8" x14ac:dyDescent="0.25">
      <c r="A26" s="32" t="s">
        <v>106</v>
      </c>
      <c r="B26" s="12"/>
      <c r="C26" s="12"/>
      <c r="D26" s="12"/>
      <c r="E26" s="12"/>
      <c r="G26" s="1">
        <v>-1934075</v>
      </c>
      <c r="H26" s="1">
        <v>-2552650</v>
      </c>
    </row>
    <row r="27" spans="1:8" x14ac:dyDescent="0.25">
      <c r="A27" t="s">
        <v>57</v>
      </c>
      <c r="B27" s="12">
        <v>-2688200</v>
      </c>
      <c r="C27" s="12"/>
      <c r="D27" s="12">
        <v>591779</v>
      </c>
      <c r="E27" s="12">
        <v>4997000</v>
      </c>
      <c r="F27" s="1">
        <v>-1383197</v>
      </c>
      <c r="G27" s="1">
        <v>8200000</v>
      </c>
    </row>
    <row r="28" spans="1:8" x14ac:dyDescent="0.25">
      <c r="A28" t="s">
        <v>58</v>
      </c>
      <c r="B28" s="12">
        <v>-2796725</v>
      </c>
      <c r="C28" s="12"/>
      <c r="D28" s="12">
        <v>-2908380</v>
      </c>
      <c r="E28" s="12">
        <v>-2908380</v>
      </c>
      <c r="F28" s="1"/>
      <c r="G28" s="1">
        <v>-2917085</v>
      </c>
      <c r="H28" s="1">
        <v>-2917085</v>
      </c>
    </row>
    <row r="29" spans="1:8" x14ac:dyDescent="0.25">
      <c r="A29" t="s">
        <v>35</v>
      </c>
      <c r="B29" s="12">
        <v>-26330850</v>
      </c>
      <c r="C29" s="12"/>
      <c r="D29" s="12">
        <v>-13503000</v>
      </c>
      <c r="E29" s="12">
        <v>-30381750</v>
      </c>
      <c r="F29" s="1"/>
      <c r="G29" s="1">
        <v>-20929650</v>
      </c>
      <c r="H29" s="1">
        <v>-26301675</v>
      </c>
    </row>
    <row r="30" spans="1:8" x14ac:dyDescent="0.25">
      <c r="A30" t="s">
        <v>36</v>
      </c>
      <c r="B30" s="12"/>
      <c r="C30" s="12"/>
      <c r="D30" s="12"/>
      <c r="E30" s="12"/>
    </row>
    <row r="31" spans="1:8" x14ac:dyDescent="0.25">
      <c r="A31" t="s">
        <v>60</v>
      </c>
      <c r="B31" s="12">
        <v>-444360</v>
      </c>
      <c r="C31" s="12">
        <v>-354669</v>
      </c>
      <c r="D31" s="12">
        <v>-390980</v>
      </c>
      <c r="E31" s="12">
        <v>-436188</v>
      </c>
    </row>
    <row r="32" spans="1:8" x14ac:dyDescent="0.25">
      <c r="A32" s="2"/>
      <c r="B32" s="14">
        <f t="shared" ref="B32:E32" si="2">SUM(B27:B31)</f>
        <v>-32260135</v>
      </c>
      <c r="C32" s="14">
        <f t="shared" si="2"/>
        <v>-354669</v>
      </c>
      <c r="D32" s="14">
        <f t="shared" si="2"/>
        <v>-16210581</v>
      </c>
      <c r="E32" s="14">
        <f t="shared" si="2"/>
        <v>-28729318</v>
      </c>
      <c r="F32" s="14">
        <f>SUM(F26:F31)</f>
        <v>-1383197</v>
      </c>
      <c r="G32" s="14">
        <f>SUM(G26:G31)</f>
        <v>-17580810</v>
      </c>
      <c r="H32" s="14">
        <f>SUM(H26:H31)</f>
        <v>-31771410</v>
      </c>
    </row>
    <row r="33" spans="1:8" x14ac:dyDescent="0.25">
      <c r="B33" s="12"/>
      <c r="C33" s="12"/>
      <c r="D33" s="12"/>
      <c r="E33" s="12"/>
      <c r="F33" s="12"/>
    </row>
    <row r="34" spans="1:8" x14ac:dyDescent="0.25">
      <c r="A34" s="2" t="s">
        <v>92</v>
      </c>
      <c r="B34" s="15">
        <f t="shared" ref="B34:E34" si="3">SUM(B13,B23,B32)</f>
        <v>2143395</v>
      </c>
      <c r="C34" s="15">
        <f t="shared" si="3"/>
        <v>-1292957</v>
      </c>
      <c r="D34" s="15">
        <f t="shared" si="3"/>
        <v>-9509730</v>
      </c>
      <c r="E34" s="15">
        <f t="shared" si="3"/>
        <v>-9843160</v>
      </c>
      <c r="F34" s="15">
        <f t="shared" ref="F34:H34" si="4">SUM(F13,F23,F32)</f>
        <v>8335170</v>
      </c>
      <c r="G34" s="15">
        <f t="shared" si="4"/>
        <v>272211</v>
      </c>
      <c r="H34" s="15">
        <f t="shared" si="4"/>
        <v>3329904</v>
      </c>
    </row>
    <row r="35" spans="1:8" x14ac:dyDescent="0.25">
      <c r="A35" s="22" t="s">
        <v>94</v>
      </c>
      <c r="B35" s="12">
        <v>2911860</v>
      </c>
      <c r="C35" s="12">
        <v>12414668</v>
      </c>
      <c r="D35" s="12">
        <v>12414668</v>
      </c>
      <c r="E35" s="12">
        <v>12414668</v>
      </c>
      <c r="F35" s="12">
        <v>5932292</v>
      </c>
      <c r="G35" s="1">
        <v>5932292</v>
      </c>
      <c r="H35" s="1">
        <v>5932292</v>
      </c>
    </row>
    <row r="36" spans="1:8" x14ac:dyDescent="0.25">
      <c r="A36" s="22" t="s">
        <v>93</v>
      </c>
      <c r="B36" s="12"/>
      <c r="C36" s="12"/>
      <c r="D36" s="12"/>
      <c r="E36" s="12">
        <v>2507</v>
      </c>
      <c r="F36" s="12">
        <v>-654</v>
      </c>
      <c r="G36" s="1">
        <v>1962</v>
      </c>
      <c r="H36" s="1">
        <v>2552</v>
      </c>
    </row>
    <row r="37" spans="1:8" x14ac:dyDescent="0.25">
      <c r="A37" s="23" t="s">
        <v>95</v>
      </c>
      <c r="B37" s="15">
        <f t="shared" ref="B37:D37" si="5">SUM(B34:B35)</f>
        <v>5055255</v>
      </c>
      <c r="C37" s="15">
        <f t="shared" si="5"/>
        <v>11121711</v>
      </c>
      <c r="D37" s="15">
        <f t="shared" si="5"/>
        <v>2904938</v>
      </c>
      <c r="E37" s="15">
        <f>SUM(E34:E36)</f>
        <v>2574015</v>
      </c>
      <c r="F37" s="15">
        <f>SUM(F34:F36)</f>
        <v>14266808</v>
      </c>
      <c r="G37" s="15">
        <f t="shared" ref="G37:H37" si="6">SUM(G34:G36)</f>
        <v>6206465</v>
      </c>
      <c r="H37" s="15">
        <f t="shared" si="6"/>
        <v>9264748</v>
      </c>
    </row>
    <row r="38" spans="1:8" x14ac:dyDescent="0.25">
      <c r="B38" s="12"/>
      <c r="C38" s="12"/>
      <c r="D38" s="12"/>
      <c r="E38" s="12"/>
      <c r="F38" s="12"/>
    </row>
    <row r="39" spans="1:8" x14ac:dyDescent="0.25">
      <c r="A39" s="8"/>
    </row>
    <row r="40" spans="1:8" x14ac:dyDescent="0.25">
      <c r="A40" s="23" t="s">
        <v>96</v>
      </c>
      <c r="B40" s="10">
        <f>B13/('1'!B41/10)</f>
        <v>33.808477375398063</v>
      </c>
      <c r="C40" s="10">
        <f>C13/('1'!C41/10)</f>
        <v>11.598130785751314</v>
      </c>
      <c r="D40" s="10">
        <f>D13/('1'!D41/10)</f>
        <v>20.303431089387544</v>
      </c>
      <c r="E40" s="10">
        <f>E13/('1'!E41/10)</f>
        <v>32.549229060208845</v>
      </c>
      <c r="F40" s="10">
        <f>F13/('1'!F41/10)</f>
        <v>11.314756720728727</v>
      </c>
      <c r="G40" s="10">
        <f>G13/('1'!G41/10)</f>
        <v>20.941361178997258</v>
      </c>
      <c r="H40" s="10">
        <f>H13/('1'!H41/10)</f>
        <v>35.249541583351849</v>
      </c>
    </row>
    <row r="41" spans="1:8" x14ac:dyDescent="0.25">
      <c r="A41" s="23" t="s">
        <v>97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A3" sqref="A3"/>
    </sheetView>
  </sheetViews>
  <sheetFormatPr defaultRowHeight="15" x14ac:dyDescent="0.25"/>
  <cols>
    <col min="1" max="1" width="31.25" bestFit="1" customWidth="1"/>
    <col min="2" max="2" width="13.25" customWidth="1"/>
    <col min="3" max="3" width="12.625" customWidth="1"/>
    <col min="4" max="4" width="16.125" customWidth="1"/>
    <col min="5" max="5" width="13.125" customWidth="1"/>
    <col min="6" max="6" width="11.625" customWidth="1"/>
  </cols>
  <sheetData>
    <row r="1" spans="1:6" ht="15.75" x14ac:dyDescent="0.25">
      <c r="A1" s="3" t="s">
        <v>14</v>
      </c>
    </row>
    <row r="2" spans="1:6" x14ac:dyDescent="0.25">
      <c r="A2" s="2" t="s">
        <v>69</v>
      </c>
    </row>
    <row r="3" spans="1:6" ht="15.75" x14ac:dyDescent="0.25">
      <c r="A3" s="3" t="s">
        <v>103</v>
      </c>
    </row>
    <row r="4" spans="1:6" ht="15.75" x14ac:dyDescent="0.25">
      <c r="A4" s="3"/>
      <c r="B4" s="29" t="s">
        <v>99</v>
      </c>
      <c r="C4" s="29" t="s">
        <v>98</v>
      </c>
      <c r="D4" s="29" t="s">
        <v>100</v>
      </c>
      <c r="E4" s="29" t="s">
        <v>99</v>
      </c>
      <c r="F4" s="29" t="s">
        <v>98</v>
      </c>
    </row>
    <row r="5" spans="1:6" ht="15.75" x14ac:dyDescent="0.25">
      <c r="A5" s="2"/>
      <c r="B5" s="28">
        <v>43008</v>
      </c>
      <c r="C5" s="28">
        <v>43190</v>
      </c>
      <c r="D5" s="28">
        <v>43281</v>
      </c>
      <c r="E5" s="28">
        <v>43373</v>
      </c>
      <c r="F5" s="28">
        <v>43555</v>
      </c>
    </row>
    <row r="6" spans="1:6" x14ac:dyDescent="0.25">
      <c r="A6" s="6" t="s">
        <v>71</v>
      </c>
      <c r="B6" s="19">
        <f>'2'!B33/'1'!B6</f>
        <v>0.17021213226211229</v>
      </c>
      <c r="C6" s="19">
        <f>'2'!C33/'1'!C6</f>
        <v>4.3252936996006006E-2</v>
      </c>
      <c r="D6" s="19">
        <f>'2'!D33/'1'!D6</f>
        <v>0.12426595369710801</v>
      </c>
      <c r="E6" s="19">
        <f>'2'!E33/'1'!E6</f>
        <v>0.19151996228541754</v>
      </c>
      <c r="F6" s="19">
        <f>'2'!F33/'1'!F6</f>
        <v>5.7269610693482777E-2</v>
      </c>
    </row>
    <row r="7" spans="1:6" x14ac:dyDescent="0.25">
      <c r="A7" s="6" t="s">
        <v>72</v>
      </c>
      <c r="B7" s="19">
        <f>'2'!B33/'1'!B40</f>
        <v>0.74759399974074259</v>
      </c>
      <c r="C7" s="19">
        <f>'2'!C33/'1'!C40</f>
        <v>0.14468825662229845</v>
      </c>
      <c r="D7" s="19">
        <f>'2'!D33/'1'!D40</f>
        <v>0.41447377505779265</v>
      </c>
      <c r="E7" s="19">
        <f>'2'!E33/'1'!E40</f>
        <v>0.77862527053144137</v>
      </c>
      <c r="F7" s="19">
        <f>'2'!F33/'1'!F40</f>
        <v>0.17402183910338409</v>
      </c>
    </row>
    <row r="8" spans="1:6" x14ac:dyDescent="0.25">
      <c r="A8" s="6" t="s">
        <v>63</v>
      </c>
      <c r="B8" s="20">
        <f>'1'!B25/'1'!B40</f>
        <v>0.40082971451667881</v>
      </c>
      <c r="C8" s="20">
        <f>'1'!C25/'1'!C40</f>
        <v>0.19740459473793084</v>
      </c>
      <c r="D8" s="20">
        <f>'1'!D25/'1'!D40</f>
        <v>0.13940360751482245</v>
      </c>
      <c r="E8" s="20">
        <f>'1'!E25/'1'!E40</f>
        <v>0.1762961335938871</v>
      </c>
      <c r="F8" s="20">
        <f>'1'!F25/'1'!F40</f>
        <v>5.7930537919210108E-2</v>
      </c>
    </row>
    <row r="9" spans="1:6" x14ac:dyDescent="0.25">
      <c r="A9" s="6" t="s">
        <v>64</v>
      </c>
      <c r="B9" s="20">
        <f>'1'!B15/'1'!B30</f>
        <v>0.19640224600916761</v>
      </c>
      <c r="C9" s="20">
        <f>'1'!C15/'1'!C30</f>
        <v>0.23519592569806277</v>
      </c>
      <c r="D9" s="20">
        <f>'1'!D15/'1'!D30</f>
        <v>0.14016413542448553</v>
      </c>
      <c r="E9" s="20">
        <f>'1'!E15/'1'!E30</f>
        <v>0.11641437687988052</v>
      </c>
      <c r="F9" s="20">
        <f>'1'!F15/'1'!F30</f>
        <v>0.26648781284753842</v>
      </c>
    </row>
    <row r="10" spans="1:6" x14ac:dyDescent="0.25">
      <c r="A10" s="6" t="s">
        <v>70</v>
      </c>
      <c r="B10" s="19">
        <f>'2'!B33/'2'!B7</f>
        <v>0.22288886560626919</v>
      </c>
      <c r="C10" s="19">
        <f>'2'!C33/'2'!C7</f>
        <v>0.20466104627042492</v>
      </c>
      <c r="D10" s="19">
        <f>'2'!D33/'2'!D7</f>
        <v>0.26949414155399498</v>
      </c>
      <c r="E10" s="19">
        <f>'2'!E33/'2'!E7</f>
        <v>0.26587341957129196</v>
      </c>
      <c r="F10" s="19">
        <f>'2'!F33/'2'!F7</f>
        <v>0.25603994159995014</v>
      </c>
    </row>
    <row r="11" spans="1:6" x14ac:dyDescent="0.25">
      <c r="A11" t="s">
        <v>65</v>
      </c>
      <c r="B11" s="19">
        <f>'2'!B18/'2'!B7</f>
        <v>0.40132195560066314</v>
      </c>
      <c r="C11" s="19">
        <f>'2'!C18/'2'!C7</f>
        <v>0.37653936395137227</v>
      </c>
      <c r="D11" s="19">
        <f>'2'!D18/'2'!D7</f>
        <v>0.40399466957449437</v>
      </c>
      <c r="E11" s="19">
        <f>'2'!E18/'2'!E7</f>
        <v>0.42094591162179434</v>
      </c>
      <c r="F11" s="19">
        <f>'2'!F18/'2'!F7</f>
        <v>0.44992173350357645</v>
      </c>
    </row>
    <row r="12" spans="1:6" x14ac:dyDescent="0.25">
      <c r="A12" s="6" t="s">
        <v>73</v>
      </c>
      <c r="B12" s="19">
        <f>'2'!B33/('1'!B40+'1'!B25)</f>
        <v>0.53367942726620499</v>
      </c>
      <c r="C12" s="19">
        <f>'2'!C33/('1'!C40+'1'!C25)</f>
        <v>0.1208348934505012</v>
      </c>
      <c r="D12" s="19">
        <f>'2'!D33/('1'!D40+'1'!D25)</f>
        <v>0.36376379039365186</v>
      </c>
      <c r="E12" s="19">
        <f>'2'!E33/('1'!E40+'1'!E25)</f>
        <v>0.6619296351442906</v>
      </c>
      <c r="F12" s="19">
        <f>'2'!F33/('1'!F40+'1'!F25)</f>
        <v>0.16449268913785098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Ratio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Saikat Sunny</dc:creator>
  <cp:lastModifiedBy>Windows User</cp:lastModifiedBy>
  <dcterms:created xsi:type="dcterms:W3CDTF">2017-04-17T04:07:28Z</dcterms:created>
  <dcterms:modified xsi:type="dcterms:W3CDTF">2020-04-12T13:59:40Z</dcterms:modified>
</cp:coreProperties>
</file>