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Miscelleneous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26" i="3"/>
  <c r="G28" i="3"/>
  <c r="H28" i="3"/>
  <c r="G24" i="3"/>
  <c r="G16" i="3"/>
  <c r="G9" i="3"/>
  <c r="G20" i="2"/>
  <c r="G7" i="2"/>
  <c r="G12" i="2" s="1"/>
  <c r="G16" i="2" s="1"/>
  <c r="G18" i="2" s="1"/>
  <c r="G9" i="2"/>
  <c r="G6" i="1"/>
  <c r="G22" i="1"/>
  <c r="G55" i="1"/>
  <c r="G45" i="1"/>
  <c r="G54" i="1" s="1"/>
  <c r="G31" i="1"/>
  <c r="G43" i="1" s="1"/>
  <c r="G26" i="1"/>
  <c r="G13" i="1"/>
  <c r="G24" i="2" l="1"/>
  <c r="G26" i="2" s="1"/>
  <c r="G52" i="1"/>
  <c r="C6" i="1"/>
  <c r="C22" i="1" s="1"/>
  <c r="C13" i="1"/>
  <c r="D9" i="3"/>
  <c r="D26" i="3"/>
  <c r="B45" i="1"/>
  <c r="C45" i="1"/>
  <c r="D45" i="1"/>
  <c r="D6" i="1"/>
  <c r="D13" i="1"/>
  <c r="E16" i="2"/>
  <c r="E45" i="1"/>
  <c r="F9" i="3"/>
  <c r="F45" i="1"/>
  <c r="F31" i="1"/>
  <c r="B55" i="1" l="1"/>
  <c r="C55" i="1"/>
  <c r="D55" i="1"/>
  <c r="E55" i="1"/>
  <c r="F55" i="1"/>
  <c r="F24" i="3" l="1"/>
  <c r="F16" i="3"/>
  <c r="F31" i="3"/>
  <c r="F20" i="2"/>
  <c r="F9" i="2"/>
  <c r="F7" i="2"/>
  <c r="F26" i="1"/>
  <c r="F54" i="1"/>
  <c r="F6" i="1"/>
  <c r="F13" i="1"/>
  <c r="F12" i="2" l="1"/>
  <c r="F16" i="2" s="1"/>
  <c r="F18" i="2" s="1"/>
  <c r="F24" i="2" s="1"/>
  <c r="F26" i="2" s="1"/>
  <c r="F43" i="1"/>
  <c r="F52" i="1" s="1"/>
  <c r="F26" i="3"/>
  <c r="F28" i="3" s="1"/>
  <c r="F22" i="1"/>
  <c r="F8" i="4"/>
  <c r="F12" i="4" l="1"/>
  <c r="F11" i="4"/>
  <c r="F10" i="4"/>
  <c r="F9" i="4"/>
  <c r="F7" i="4"/>
  <c r="F6" i="4"/>
  <c r="B7" i="2" l="1"/>
  <c r="C7" i="2"/>
  <c r="D7" i="2"/>
  <c r="E7" i="2"/>
  <c r="B6" i="1" l="1"/>
  <c r="E6" i="1"/>
  <c r="B9" i="2"/>
  <c r="B12" i="2" s="1"/>
  <c r="C9" i="2"/>
  <c r="C12" i="2" s="1"/>
  <c r="D9" i="2"/>
  <c r="D12" i="2" s="1"/>
  <c r="E9" i="2"/>
  <c r="E12" i="2" s="1"/>
  <c r="B26" i="1"/>
  <c r="C26" i="1"/>
  <c r="D26" i="1"/>
  <c r="E26" i="1"/>
  <c r="B13" i="1"/>
  <c r="E13" i="1"/>
  <c r="E18" i="2" l="1"/>
  <c r="E11" i="4"/>
  <c r="D16" i="2"/>
  <c r="D18" i="2" s="1"/>
  <c r="D11" i="4"/>
  <c r="C16" i="2"/>
  <c r="C18" i="2" s="1"/>
  <c r="C11" i="4"/>
  <c r="B16" i="2"/>
  <c r="B18" i="2" s="1"/>
  <c r="B11" i="4"/>
  <c r="C24" i="3"/>
  <c r="C16" i="3"/>
  <c r="C9" i="3"/>
  <c r="C31" i="3" s="1"/>
  <c r="C20" i="2"/>
  <c r="C31" i="1"/>
  <c r="C43" i="1" s="1"/>
  <c r="C24" i="2" l="1"/>
  <c r="C6" i="4" s="1"/>
  <c r="C9" i="4"/>
  <c r="C54" i="1"/>
  <c r="C8" i="4"/>
  <c r="C52" i="1"/>
  <c r="C26" i="3"/>
  <c r="C28" i="3" s="1"/>
  <c r="D24" i="3"/>
  <c r="D16" i="3"/>
  <c r="D31" i="3"/>
  <c r="D20" i="2"/>
  <c r="D24" i="2" s="1"/>
  <c r="D31" i="1"/>
  <c r="D22" i="1"/>
  <c r="B24" i="3"/>
  <c r="E24" i="3"/>
  <c r="B16" i="3"/>
  <c r="E16" i="3"/>
  <c r="B9" i="3"/>
  <c r="B31" i="3" s="1"/>
  <c r="E9" i="3"/>
  <c r="B20" i="2"/>
  <c r="B24" i="2" s="1"/>
  <c r="E20" i="2"/>
  <c r="E24" i="2" s="1"/>
  <c r="B31" i="1"/>
  <c r="E31" i="1"/>
  <c r="B22" i="1"/>
  <c r="E22" i="1"/>
  <c r="C10" i="4" l="1"/>
  <c r="C26" i="2"/>
  <c r="C7" i="4"/>
  <c r="C12" i="4"/>
  <c r="B6" i="4"/>
  <c r="E26" i="2"/>
  <c r="E10" i="4"/>
  <c r="E6" i="4"/>
  <c r="B26" i="2"/>
  <c r="B10" i="4"/>
  <c r="D26" i="2"/>
  <c r="D10" i="4"/>
  <c r="D6" i="4"/>
  <c r="B43" i="1"/>
  <c r="B52" i="1" s="1"/>
  <c r="B9" i="4"/>
  <c r="D43" i="1"/>
  <c r="D52" i="1" s="1"/>
  <c r="D9" i="4"/>
  <c r="E54" i="1"/>
  <c r="E8" i="4"/>
  <c r="E12" i="4"/>
  <c r="E7" i="4"/>
  <c r="B54" i="1"/>
  <c r="B8" i="4"/>
  <c r="B12" i="4"/>
  <c r="B7" i="4"/>
  <c r="E43" i="1"/>
  <c r="E52" i="1" s="1"/>
  <c r="E9" i="4"/>
  <c r="D54" i="1"/>
  <c r="D8" i="4"/>
  <c r="D12" i="4"/>
  <c r="D7" i="4"/>
  <c r="E26" i="3"/>
  <c r="E28" i="3" s="1"/>
  <c r="E31" i="3"/>
  <c r="D28" i="3"/>
  <c r="B26" i="3"/>
  <c r="B28" i="3" s="1"/>
</calcChain>
</file>

<file path=xl/sharedStrings.xml><?xml version="1.0" encoding="utf-8"?>
<sst xmlns="http://schemas.openxmlformats.org/spreadsheetml/2006/main" count="122" uniqueCount="96">
  <si>
    <t>Gross Profit</t>
  </si>
  <si>
    <t>Operating Profit</t>
  </si>
  <si>
    <t>Financial Expenses</t>
  </si>
  <si>
    <t>Share capital</t>
  </si>
  <si>
    <t>Contribution to WPPF</t>
  </si>
  <si>
    <t>Inventories</t>
  </si>
  <si>
    <t>Property, plant and equipment</t>
  </si>
  <si>
    <t>Cash and Bank Balances</t>
  </si>
  <si>
    <t>Current tax</t>
  </si>
  <si>
    <t>Deferred tax</t>
  </si>
  <si>
    <t>Acquisiton of property, plant and equipment</t>
  </si>
  <si>
    <t>Capital work in progress</t>
  </si>
  <si>
    <t>Investment in unit-2</t>
  </si>
  <si>
    <t>Share premium</t>
  </si>
  <si>
    <t>Secured loan</t>
  </si>
  <si>
    <t>Financial liabilities</t>
  </si>
  <si>
    <t>Inter transfer from unit-1</t>
  </si>
  <si>
    <t>Unclaimed dividend</t>
  </si>
  <si>
    <t>Provision for income tax</t>
  </si>
  <si>
    <t>Provision for WPPF</t>
  </si>
  <si>
    <t>Selling expenses</t>
  </si>
  <si>
    <t>Administrative expenses</t>
  </si>
  <si>
    <t>Investment to Dutch bangla pack ltd</t>
  </si>
  <si>
    <t>Increase in secured loan and short term loan</t>
  </si>
  <si>
    <t>Interest paid</t>
  </si>
  <si>
    <t>Dividend paid</t>
  </si>
  <si>
    <t>Investment in FDR</t>
  </si>
  <si>
    <t>Financial expenses</t>
  </si>
  <si>
    <t>Investment on FDR</t>
  </si>
  <si>
    <t>Debt to Equity</t>
  </si>
  <si>
    <t>Current Ratio</t>
  </si>
  <si>
    <t>Operating Margin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</si>
  <si>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</si>
  <si>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</si>
  <si>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</si>
  <si>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</si>
  <si>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</si>
  <si>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</si>
  <si>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</si>
  <si>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</si>
  <si>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</si>
  <si>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</si>
  <si>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</si>
  <si>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</si>
  <si>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</si>
  <si>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</si>
  <si>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</si>
  <si>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</si>
  <si>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</si>
  <si>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</si>
  <si>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</si>
  <si>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</si>
  <si>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</si>
  <si>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</si>
  <si>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</si>
  <si>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</si>
  <si>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</si>
  <si>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</si>
  <si>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</si>
  <si>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</si>
  <si>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</si>
  <si>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</si>
  <si>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</si>
  <si>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</si>
  <si>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</si>
  <si>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</si>
  <si>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</si>
  <si>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GQ BALL PEN INDUSTRIES LIMITED</t>
  </si>
  <si>
    <t>As at quarter end</t>
  </si>
  <si>
    <t>Quarter 3</t>
  </si>
  <si>
    <t>Quarter 2</t>
  </si>
  <si>
    <t>Quarter 1</t>
  </si>
  <si>
    <t>Patent and Trade Marks</t>
  </si>
  <si>
    <t>Trade &amp; Other Receivable</t>
  </si>
  <si>
    <t>Short Term lnvestment</t>
  </si>
  <si>
    <t>Other Current Assets</t>
  </si>
  <si>
    <t>Advance lncome Tax</t>
  </si>
  <si>
    <t>Tax Holiday Reserve</t>
  </si>
  <si>
    <t>Revaluation SurPlus</t>
  </si>
  <si>
    <t>AFS Reserve</t>
  </si>
  <si>
    <t>Retained Earnings</t>
  </si>
  <si>
    <t>Long-term debt</t>
  </si>
  <si>
    <t>Deferred income tax liabilities</t>
  </si>
  <si>
    <t>Short Term Loan</t>
  </si>
  <si>
    <t>Liabilities for Goods and Expenses</t>
  </si>
  <si>
    <t>Creditors for Other Finance</t>
  </si>
  <si>
    <t>Other Liabilities</t>
  </si>
  <si>
    <t>Provision for lncome Tax</t>
  </si>
  <si>
    <t>Other income</t>
  </si>
  <si>
    <t>Collections from Turnover and Other lncome</t>
  </si>
  <si>
    <t>Payment for costs and Expenses</t>
  </si>
  <si>
    <t>lncome Tax Paid</t>
  </si>
  <si>
    <t>Capital Work in Progress</t>
  </si>
  <si>
    <t>Loan Received / (Paid)</t>
  </si>
  <si>
    <t>Sales</t>
  </si>
  <si>
    <t>Book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</si>
</sst>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2" fontId="1" fillId="0" borderId="0" xfId="0" applyNumberFormat="1" applyFont="1"/>
    <xf numFmtId="4" fontId="1" fillId="0" borderId="0" xfId="0" applyNumberFormat="1" applyFont="1"/>
    <xf numFmtId="0" fontId="0" fillId="0" borderId="0" xfId="0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Fill="1"/>
    <xf numFmtId="164" fontId="1" fillId="0" borderId="4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3" fillId="0" borderId="4" xfId="1" applyNumberFormat="1" applyFont="1" applyBorder="1"/>
    <xf numFmtId="2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 applyFill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9"/>
  <sheetViews>
    <sheetView workbookViewId="0">
      <pane xSplit="1" ySplit="4" topLeftCell="F29" activePane="bottomRight" state="frozen"/>
      <selection pane="topRight" activeCell="B1" sqref="B1"/>
      <selection pane="bottomLeft" activeCell="A6" sqref="A6"/>
      <selection pane="bottomRight" activeCell="G51" sqref="G51"/>
    </sheetView>
  </sheetViews>
  <sheetFormatPr defaultRowHeight="15" x14ac:dyDescent="0.25"/>
  <cols>
    <col min="1" max="1" width="41.140625" bestFit="1" customWidth="1"/>
    <col min="2" max="3" width="15.5703125" customWidth="1"/>
    <col min="4" max="4" width="16.42578125" customWidth="1"/>
    <col min="5" max="5" width="14.28515625" bestFit="1" customWidth="1"/>
    <col min="6" max="7" width="15.28515625" bestFit="1" customWidth="1"/>
  </cols>
  <sheetData>
    <row r="1" spans="1:7" ht="15.75" x14ac:dyDescent="0.25">
      <c r="A1" s="4" t="s">
        <v>67</v>
      </c>
    </row>
    <row r="2" spans="1:7" ht="15.75" x14ac:dyDescent="0.25">
      <c r="A2" s="4" t="s">
        <v>32</v>
      </c>
    </row>
    <row r="3" spans="1:7" ht="15.75" x14ac:dyDescent="0.25">
      <c r="A3" s="4" t="s">
        <v>68</v>
      </c>
      <c r="B3" s="38" t="s">
        <v>70</v>
      </c>
      <c r="C3" s="38" t="s">
        <v>69</v>
      </c>
      <c r="D3" s="38" t="s">
        <v>71</v>
      </c>
      <c r="E3" s="38" t="s">
        <v>70</v>
      </c>
      <c r="F3" s="38" t="s">
        <v>69</v>
      </c>
      <c r="G3" s="38" t="s">
        <v>71</v>
      </c>
    </row>
    <row r="4" spans="1:7" ht="15.75" x14ac:dyDescent="0.25"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39">
        <v>43738</v>
      </c>
    </row>
    <row r="5" spans="1:7" x14ac:dyDescent="0.25">
      <c r="A5" s="31" t="s">
        <v>33</v>
      </c>
    </row>
    <row r="6" spans="1:7" x14ac:dyDescent="0.25">
      <c r="A6" s="32" t="s">
        <v>34</v>
      </c>
      <c r="B6" s="17">
        <f>SUM(B7:B11)</f>
        <v>1102438000</v>
      </c>
      <c r="C6" s="17">
        <f t="shared" ref="C6:F6" si="0">SUM(C7:C11)</f>
        <v>1110245000</v>
      </c>
      <c r="D6" s="17">
        <f t="shared" si="0"/>
        <v>1131196000</v>
      </c>
      <c r="E6" s="17">
        <f t="shared" si="0"/>
        <v>1131170000</v>
      </c>
      <c r="F6" s="17">
        <f t="shared" si="0"/>
        <v>1122401000</v>
      </c>
      <c r="G6" s="17">
        <f>SUM(G7:G11)</f>
        <v>1129083000</v>
      </c>
    </row>
    <row r="7" spans="1:7" x14ac:dyDescent="0.25">
      <c r="A7" t="s">
        <v>6</v>
      </c>
      <c r="B7" s="18">
        <v>957851000</v>
      </c>
      <c r="C7" s="18">
        <v>955635000</v>
      </c>
      <c r="D7" s="18">
        <v>973657000</v>
      </c>
      <c r="E7" s="18">
        <v>972651000</v>
      </c>
      <c r="F7" s="18">
        <v>980334000</v>
      </c>
      <c r="G7" s="18">
        <v>988894000</v>
      </c>
    </row>
    <row r="8" spans="1:7" x14ac:dyDescent="0.25">
      <c r="A8" t="s">
        <v>11</v>
      </c>
      <c r="B8" s="18"/>
      <c r="C8" s="18">
        <v>8539000</v>
      </c>
      <c r="D8" s="18">
        <v>11468000</v>
      </c>
      <c r="E8" s="18">
        <v>12448000</v>
      </c>
      <c r="F8" s="18">
        <v>6403000</v>
      </c>
      <c r="G8" s="18">
        <v>4525000</v>
      </c>
    </row>
    <row r="9" spans="1:7" x14ac:dyDescent="0.25">
      <c r="A9" t="s">
        <v>12</v>
      </c>
      <c r="B9" s="18"/>
      <c r="C9" s="18"/>
      <c r="D9" s="18"/>
      <c r="E9" s="18"/>
      <c r="F9" s="18"/>
    </row>
    <row r="10" spans="1:7" x14ac:dyDescent="0.25">
      <c r="A10" t="s">
        <v>72</v>
      </c>
      <c r="B10" s="18">
        <v>112000</v>
      </c>
      <c r="C10" s="18">
        <v>112000</v>
      </c>
      <c r="D10" s="18">
        <v>112000</v>
      </c>
      <c r="E10" s="18">
        <v>112000</v>
      </c>
      <c r="F10" s="18">
        <v>112000</v>
      </c>
      <c r="G10" s="18">
        <v>112000</v>
      </c>
    </row>
    <row r="11" spans="1:7" x14ac:dyDescent="0.25">
      <c r="A11" t="s">
        <v>26</v>
      </c>
      <c r="B11" s="18">
        <v>144475000</v>
      </c>
      <c r="C11" s="18">
        <v>145959000</v>
      </c>
      <c r="D11" s="18">
        <v>145959000</v>
      </c>
      <c r="E11" s="18">
        <v>145959000</v>
      </c>
      <c r="F11" s="18">
        <v>135552000</v>
      </c>
      <c r="G11" s="18">
        <v>135552000</v>
      </c>
    </row>
    <row r="12" spans="1:7" x14ac:dyDescent="0.25">
      <c r="C12" s="18"/>
      <c r="D12" s="18"/>
      <c r="E12" s="18"/>
    </row>
    <row r="13" spans="1:7" x14ac:dyDescent="0.25">
      <c r="A13" s="32" t="s">
        <v>35</v>
      </c>
      <c r="B13" s="17">
        <f t="shared" ref="B13:G13" si="1">SUM(B14:B20)</f>
        <v>809687000</v>
      </c>
      <c r="C13" s="17">
        <f t="shared" si="1"/>
        <v>714566000</v>
      </c>
      <c r="D13" s="17">
        <f t="shared" si="1"/>
        <v>641892000</v>
      </c>
      <c r="E13" s="17">
        <f t="shared" si="1"/>
        <v>659255000</v>
      </c>
      <c r="F13" s="17">
        <f t="shared" si="1"/>
        <v>638782000</v>
      </c>
      <c r="G13" s="17">
        <f t="shared" si="1"/>
        <v>640459000</v>
      </c>
    </row>
    <row r="14" spans="1:7" x14ac:dyDescent="0.25">
      <c r="A14" s="6" t="s">
        <v>5</v>
      </c>
      <c r="B14" s="18">
        <v>88692000</v>
      </c>
      <c r="C14" s="18">
        <v>88250000</v>
      </c>
      <c r="D14" s="18">
        <v>89414000</v>
      </c>
      <c r="E14" s="18">
        <v>91772000</v>
      </c>
      <c r="F14" s="18">
        <v>90805000</v>
      </c>
      <c r="G14" s="18">
        <v>87255000</v>
      </c>
    </row>
    <row r="15" spans="1:7" x14ac:dyDescent="0.25">
      <c r="A15" s="6" t="s">
        <v>73</v>
      </c>
      <c r="B15" s="18"/>
      <c r="C15" s="18"/>
      <c r="D15" s="18">
        <v>22077000</v>
      </c>
      <c r="E15" s="18">
        <v>21798000</v>
      </c>
      <c r="F15" s="18">
        <v>24235000</v>
      </c>
      <c r="G15" s="18">
        <v>24122000</v>
      </c>
    </row>
    <row r="16" spans="1:7" x14ac:dyDescent="0.25">
      <c r="A16" s="6" t="s">
        <v>95</v>
      </c>
      <c r="B16" s="18">
        <v>21164000</v>
      </c>
      <c r="C16" s="18">
        <v>22510000</v>
      </c>
      <c r="D16" s="18"/>
      <c r="E16" s="18"/>
      <c r="F16" s="18"/>
    </row>
    <row r="17" spans="1:7" x14ac:dyDescent="0.25">
      <c r="A17" s="6" t="s">
        <v>75</v>
      </c>
      <c r="B17" s="18">
        <v>114008000</v>
      </c>
      <c r="C17" s="18">
        <v>111501000</v>
      </c>
      <c r="D17" s="18">
        <v>63811000</v>
      </c>
      <c r="E17" s="18">
        <v>63282000</v>
      </c>
      <c r="F17" s="18">
        <v>60296000</v>
      </c>
      <c r="G17" s="18">
        <v>65562000</v>
      </c>
    </row>
    <row r="18" spans="1:7" x14ac:dyDescent="0.25">
      <c r="A18" s="6" t="s">
        <v>76</v>
      </c>
      <c r="B18" s="18">
        <v>195269000</v>
      </c>
      <c r="C18" s="18">
        <v>196288000</v>
      </c>
      <c r="D18" s="18">
        <v>199175000</v>
      </c>
      <c r="E18" s="18">
        <v>199663000</v>
      </c>
      <c r="F18" s="18">
        <v>200115000</v>
      </c>
      <c r="G18" s="18">
        <v>203898000</v>
      </c>
    </row>
    <row r="19" spans="1:7" x14ac:dyDescent="0.25">
      <c r="A19" s="6" t="s">
        <v>74</v>
      </c>
      <c r="B19" s="18">
        <v>386281000</v>
      </c>
      <c r="C19" s="18">
        <v>292566000</v>
      </c>
      <c r="D19" s="18">
        <v>262469000</v>
      </c>
      <c r="E19" s="18">
        <v>276053000</v>
      </c>
      <c r="F19" s="18">
        <v>261595000</v>
      </c>
      <c r="G19" s="18">
        <v>257235000</v>
      </c>
    </row>
    <row r="20" spans="1:7" x14ac:dyDescent="0.25">
      <c r="A20" s="6" t="s">
        <v>7</v>
      </c>
      <c r="B20" s="18">
        <v>4273000</v>
      </c>
      <c r="C20" s="18">
        <v>3451000</v>
      </c>
      <c r="D20" s="18">
        <v>4946000</v>
      </c>
      <c r="E20" s="18">
        <v>6687000</v>
      </c>
      <c r="F20" s="18">
        <v>1736000</v>
      </c>
      <c r="G20" s="18">
        <v>2387000</v>
      </c>
    </row>
    <row r="21" spans="1:7" x14ac:dyDescent="0.25">
      <c r="B21" s="18"/>
      <c r="C21" s="18"/>
      <c r="D21" s="18"/>
      <c r="E21" s="18"/>
    </row>
    <row r="22" spans="1:7" x14ac:dyDescent="0.25">
      <c r="A22" s="3"/>
      <c r="B22" s="17">
        <f t="shared" ref="B22:F22" si="2">SUM(B6,B13)</f>
        <v>1912125000</v>
      </c>
      <c r="C22" s="17">
        <f>SUM(C6,C13)</f>
        <v>1824811000</v>
      </c>
      <c r="D22" s="17">
        <f t="shared" si="2"/>
        <v>1773088000</v>
      </c>
      <c r="E22" s="17">
        <f t="shared" si="2"/>
        <v>1790425000</v>
      </c>
      <c r="F22" s="17">
        <f t="shared" si="2"/>
        <v>1761183000</v>
      </c>
      <c r="G22" s="17">
        <f>SUM(G6,G13)</f>
        <v>1769542000</v>
      </c>
    </row>
    <row r="23" spans="1:7" x14ac:dyDescent="0.25">
      <c r="B23" s="18"/>
      <c r="C23" s="18"/>
      <c r="D23" s="18"/>
      <c r="E23" s="18"/>
    </row>
    <row r="24" spans="1:7" ht="15.75" x14ac:dyDescent="0.25">
      <c r="A24" s="33" t="s">
        <v>36</v>
      </c>
      <c r="B24" s="17"/>
      <c r="C24" s="17"/>
      <c r="D24" s="17"/>
      <c r="E24" s="17"/>
    </row>
    <row r="25" spans="1:7" ht="15.75" x14ac:dyDescent="0.25">
      <c r="A25" s="34" t="s">
        <v>37</v>
      </c>
      <c r="B25" s="18"/>
      <c r="C25" s="18"/>
      <c r="D25" s="18"/>
      <c r="E25" s="18"/>
    </row>
    <row r="26" spans="1:7" x14ac:dyDescent="0.25">
      <c r="A26" s="32" t="s">
        <v>38</v>
      </c>
      <c r="B26" s="17">
        <f t="shared" ref="B26:G26" si="3">SUM(B27:B29)</f>
        <v>207829000</v>
      </c>
      <c r="C26" s="17">
        <f t="shared" si="3"/>
        <v>207838000</v>
      </c>
      <c r="D26" s="17">
        <f t="shared" si="3"/>
        <v>210435000</v>
      </c>
      <c r="E26" s="17">
        <f t="shared" si="3"/>
        <v>210940000</v>
      </c>
      <c r="F26" s="17">
        <f t="shared" si="3"/>
        <v>211813000</v>
      </c>
      <c r="G26" s="17">
        <f t="shared" si="3"/>
        <v>225548000</v>
      </c>
    </row>
    <row r="27" spans="1:7" x14ac:dyDescent="0.25">
      <c r="A27" t="s">
        <v>81</v>
      </c>
      <c r="B27" s="18">
        <v>391000</v>
      </c>
      <c r="C27" s="18">
        <v>230000</v>
      </c>
      <c r="D27" s="18">
        <v>25000</v>
      </c>
      <c r="E27" s="18"/>
      <c r="F27" s="18"/>
    </row>
    <row r="28" spans="1:7" x14ac:dyDescent="0.25">
      <c r="A28" s="6" t="s">
        <v>82</v>
      </c>
      <c r="B28" s="18">
        <v>207438000</v>
      </c>
      <c r="C28" s="18">
        <v>207608000</v>
      </c>
      <c r="D28" s="18">
        <v>210410000</v>
      </c>
      <c r="E28" s="18">
        <v>210940000</v>
      </c>
      <c r="F28" s="18">
        <v>211813000</v>
      </c>
      <c r="G28" s="18">
        <v>225548000</v>
      </c>
    </row>
    <row r="29" spans="1:7" x14ac:dyDescent="0.25">
      <c r="A29" s="6" t="s">
        <v>14</v>
      </c>
      <c r="B29" s="18"/>
      <c r="C29" s="18"/>
      <c r="D29" s="18"/>
      <c r="E29" s="18"/>
      <c r="F29" s="18"/>
    </row>
    <row r="30" spans="1:7" x14ac:dyDescent="0.25">
      <c r="B30" s="18"/>
      <c r="C30" s="18"/>
      <c r="D30" s="18"/>
      <c r="E30" s="18"/>
    </row>
    <row r="31" spans="1:7" x14ac:dyDescent="0.25">
      <c r="A31" s="32" t="s">
        <v>39</v>
      </c>
      <c r="B31" s="17">
        <f t="shared" ref="B31:E31" si="4">SUM(B32:B41)</f>
        <v>222854000</v>
      </c>
      <c r="C31" s="17">
        <f t="shared" si="4"/>
        <v>226549000</v>
      </c>
      <c r="D31" s="17">
        <f t="shared" si="4"/>
        <v>238469000</v>
      </c>
      <c r="E31" s="17">
        <f t="shared" si="4"/>
        <v>241632000</v>
      </c>
      <c r="F31" s="17">
        <f>SUM(F32:F41)</f>
        <v>227242000</v>
      </c>
      <c r="G31" s="17">
        <f>SUM(G32:G41)</f>
        <v>229140000</v>
      </c>
    </row>
    <row r="32" spans="1:7" x14ac:dyDescent="0.25">
      <c r="A32" s="6" t="s">
        <v>83</v>
      </c>
      <c r="B32" s="18">
        <v>26704000</v>
      </c>
      <c r="C32" s="18">
        <v>29527000</v>
      </c>
      <c r="D32" s="18">
        <v>23069000</v>
      </c>
      <c r="E32" s="18">
        <v>30153000</v>
      </c>
      <c r="F32" s="18">
        <v>26280000</v>
      </c>
      <c r="G32" s="18">
        <v>16453000</v>
      </c>
    </row>
    <row r="33" spans="1:7" x14ac:dyDescent="0.25">
      <c r="A33" s="6" t="s">
        <v>84</v>
      </c>
      <c r="B33" s="18">
        <v>4174000</v>
      </c>
      <c r="C33" s="18">
        <v>3350000</v>
      </c>
      <c r="D33" s="18">
        <v>18783000</v>
      </c>
      <c r="E33" s="18">
        <v>8614000</v>
      </c>
      <c r="F33" s="18">
        <v>2860000</v>
      </c>
      <c r="G33" s="18">
        <v>10897000</v>
      </c>
    </row>
    <row r="34" spans="1:7" x14ac:dyDescent="0.25">
      <c r="A34" s="6" t="s">
        <v>85</v>
      </c>
      <c r="B34" s="18">
        <v>3360000</v>
      </c>
      <c r="C34" s="18">
        <v>3513000</v>
      </c>
      <c r="D34" s="18">
        <v>5895000</v>
      </c>
      <c r="E34" s="18">
        <v>6534000</v>
      </c>
      <c r="F34" s="18">
        <v>5877000</v>
      </c>
      <c r="G34" s="18">
        <v>6114000</v>
      </c>
    </row>
    <row r="35" spans="1:7" x14ac:dyDescent="0.25">
      <c r="A35" s="6" t="s">
        <v>86</v>
      </c>
      <c r="B35" s="18">
        <v>14003000</v>
      </c>
      <c r="C35" s="18">
        <v>15408000</v>
      </c>
      <c r="D35" s="18">
        <v>14047000</v>
      </c>
      <c r="E35" s="18">
        <v>19303000</v>
      </c>
      <c r="F35" s="18">
        <v>15064000</v>
      </c>
      <c r="G35" s="18">
        <v>15501000</v>
      </c>
    </row>
    <row r="36" spans="1:7" x14ac:dyDescent="0.25">
      <c r="A36" s="6" t="s">
        <v>15</v>
      </c>
      <c r="B36" s="18"/>
      <c r="D36" s="18"/>
      <c r="E36" s="18"/>
      <c r="F36" s="18"/>
    </row>
    <row r="37" spans="1:7" x14ac:dyDescent="0.25">
      <c r="A37" s="6" t="s">
        <v>87</v>
      </c>
      <c r="B37" s="18">
        <v>174613000</v>
      </c>
      <c r="C37" s="18">
        <v>174751000</v>
      </c>
      <c r="D37" s="18">
        <v>176675000</v>
      </c>
      <c r="E37" s="18">
        <v>177028000</v>
      </c>
      <c r="F37" s="18">
        <v>177161000</v>
      </c>
      <c r="G37" s="18">
        <v>180175000</v>
      </c>
    </row>
    <row r="38" spans="1:7" x14ac:dyDescent="0.25">
      <c r="A38" s="6" t="s">
        <v>16</v>
      </c>
      <c r="B38" s="18"/>
      <c r="C38" s="18"/>
      <c r="D38" s="18"/>
      <c r="E38" s="18"/>
      <c r="F38" s="18"/>
    </row>
    <row r="39" spans="1:7" x14ac:dyDescent="0.25">
      <c r="A39" s="6" t="s">
        <v>19</v>
      </c>
      <c r="B39" s="18"/>
      <c r="C39" s="18"/>
      <c r="D39" s="18"/>
      <c r="E39" s="18"/>
      <c r="F39" s="18"/>
    </row>
    <row r="40" spans="1:7" x14ac:dyDescent="0.25">
      <c r="A40" s="6" t="s">
        <v>18</v>
      </c>
      <c r="B40" s="18"/>
      <c r="C40" s="18"/>
      <c r="D40" s="18"/>
      <c r="E40" s="18"/>
      <c r="F40" s="18"/>
    </row>
    <row r="41" spans="1:7" x14ac:dyDescent="0.25">
      <c r="A41" s="6" t="s">
        <v>17</v>
      </c>
      <c r="B41" s="18"/>
      <c r="C41" s="18"/>
      <c r="D41" s="18"/>
      <c r="E41" s="18"/>
      <c r="F41" s="18"/>
    </row>
    <row r="42" spans="1:7" x14ac:dyDescent="0.25">
      <c r="B42" s="18"/>
      <c r="C42" s="18"/>
      <c r="D42" s="18"/>
      <c r="E42" s="18"/>
    </row>
    <row r="43" spans="1:7" x14ac:dyDescent="0.25">
      <c r="A43" s="3"/>
      <c r="B43" s="17">
        <f t="shared" ref="B43:G43" si="5">SUM(B26,B31)</f>
        <v>430683000</v>
      </c>
      <c r="C43" s="17">
        <f t="shared" si="5"/>
        <v>434387000</v>
      </c>
      <c r="D43" s="17">
        <f t="shared" si="5"/>
        <v>448904000</v>
      </c>
      <c r="E43" s="17">
        <f t="shared" si="5"/>
        <v>452572000</v>
      </c>
      <c r="F43" s="17">
        <f t="shared" si="5"/>
        <v>439055000</v>
      </c>
      <c r="G43" s="17">
        <f t="shared" si="5"/>
        <v>454688000</v>
      </c>
    </row>
    <row r="44" spans="1:7" x14ac:dyDescent="0.25">
      <c r="A44" s="3"/>
      <c r="B44" s="19"/>
      <c r="C44" s="19"/>
      <c r="D44" s="19"/>
      <c r="E44" s="18"/>
    </row>
    <row r="45" spans="1:7" x14ac:dyDescent="0.25">
      <c r="A45" s="32" t="s">
        <v>40</v>
      </c>
      <c r="B45" s="17">
        <f t="shared" ref="B45:D45" si="6">SUM(B46:B51)</f>
        <v>1481442000</v>
      </c>
      <c r="C45" s="17">
        <f t="shared" si="6"/>
        <v>1390424000</v>
      </c>
      <c r="D45" s="17">
        <f t="shared" si="6"/>
        <v>1324184000</v>
      </c>
      <c r="E45" s="17">
        <f>SUM(E46:E51)</f>
        <v>1337853000</v>
      </c>
      <c r="F45" s="17">
        <f>SUM(F46:F51)</f>
        <v>1322128000</v>
      </c>
      <c r="G45" s="17">
        <f>SUM(G46:G51)</f>
        <v>1314852000</v>
      </c>
    </row>
    <row r="46" spans="1:7" x14ac:dyDescent="0.25">
      <c r="A46" t="s">
        <v>3</v>
      </c>
      <c r="B46" s="18">
        <v>89281000</v>
      </c>
      <c r="C46" s="18">
        <v>89281000</v>
      </c>
      <c r="D46" s="18">
        <v>89281000</v>
      </c>
      <c r="E46" s="18">
        <v>89281000</v>
      </c>
      <c r="F46" s="18">
        <v>89281000</v>
      </c>
      <c r="G46">
        <v>89281000</v>
      </c>
    </row>
    <row r="47" spans="1:7" x14ac:dyDescent="0.25">
      <c r="A47" t="s">
        <v>13</v>
      </c>
      <c r="B47" s="18">
        <v>123236000</v>
      </c>
      <c r="C47" s="18">
        <v>123236000</v>
      </c>
      <c r="D47" s="18">
        <v>123236000</v>
      </c>
      <c r="E47" s="18">
        <v>123236000</v>
      </c>
      <c r="F47" s="18">
        <v>123236000</v>
      </c>
      <c r="G47" s="18">
        <v>123236000</v>
      </c>
    </row>
    <row r="48" spans="1:7" x14ac:dyDescent="0.25">
      <c r="A48" t="s">
        <v>77</v>
      </c>
      <c r="B48" s="18">
        <v>83482000</v>
      </c>
      <c r="C48" s="18">
        <v>83482000</v>
      </c>
      <c r="D48" s="18">
        <v>83482000</v>
      </c>
      <c r="E48" s="18">
        <v>83482000</v>
      </c>
      <c r="F48" s="18">
        <v>83482000</v>
      </c>
      <c r="G48" s="18">
        <v>83482000</v>
      </c>
    </row>
    <row r="49" spans="1:7" x14ac:dyDescent="0.25">
      <c r="A49" t="s">
        <v>78</v>
      </c>
      <c r="B49" s="18">
        <v>582983000</v>
      </c>
      <c r="C49" s="18">
        <v>582244000</v>
      </c>
      <c r="D49" s="18">
        <v>581576000</v>
      </c>
      <c r="E49" s="18">
        <v>581005000</v>
      </c>
      <c r="F49" s="18">
        <v>580435000</v>
      </c>
      <c r="G49" s="18">
        <v>579309000</v>
      </c>
    </row>
    <row r="50" spans="1:7" x14ac:dyDescent="0.25">
      <c r="A50" t="s">
        <v>79</v>
      </c>
      <c r="B50" s="18"/>
      <c r="C50" s="18"/>
      <c r="D50" s="18">
        <v>100076000</v>
      </c>
      <c r="E50" s="18">
        <v>119861000</v>
      </c>
      <c r="F50" s="18">
        <v>108907000</v>
      </c>
      <c r="G50" s="18">
        <v>109966000</v>
      </c>
    </row>
    <row r="51" spans="1:7" x14ac:dyDescent="0.25">
      <c r="A51" s="6" t="s">
        <v>80</v>
      </c>
      <c r="B51" s="19">
        <v>602460000</v>
      </c>
      <c r="C51" s="19">
        <v>512181000</v>
      </c>
      <c r="D51" s="19">
        <v>346533000</v>
      </c>
      <c r="E51" s="18">
        <v>340988000</v>
      </c>
      <c r="F51" s="18">
        <v>336787000</v>
      </c>
      <c r="G51" s="18">
        <v>329578000</v>
      </c>
    </row>
    <row r="52" spans="1:7" x14ac:dyDescent="0.25">
      <c r="A52" s="3"/>
      <c r="B52" s="17">
        <f t="shared" ref="B52:G52" si="7">SUM(B45,B43)</f>
        <v>1912125000</v>
      </c>
      <c r="C52" s="17">
        <f t="shared" si="7"/>
        <v>1824811000</v>
      </c>
      <c r="D52" s="17">
        <f t="shared" si="7"/>
        <v>1773088000</v>
      </c>
      <c r="E52" s="17">
        <f t="shared" si="7"/>
        <v>1790425000</v>
      </c>
      <c r="F52" s="17">
        <f t="shared" si="7"/>
        <v>1761183000</v>
      </c>
      <c r="G52" s="17">
        <f t="shared" si="7"/>
        <v>1769540000</v>
      </c>
    </row>
    <row r="53" spans="1:7" x14ac:dyDescent="0.25">
      <c r="B53" s="19"/>
      <c r="C53" s="19"/>
      <c r="D53" s="19"/>
      <c r="E53" s="18"/>
    </row>
    <row r="54" spans="1:7" x14ac:dyDescent="0.25">
      <c r="A54" s="35" t="s">
        <v>41</v>
      </c>
      <c r="B54" s="10">
        <f t="shared" ref="B54:G54" si="8">B45/(B46/10)</f>
        <v>165.93026511799823</v>
      </c>
      <c r="C54" s="10">
        <f t="shared" si="8"/>
        <v>155.73571084553265</v>
      </c>
      <c r="D54" s="10">
        <f t="shared" si="8"/>
        <v>148.31643910798491</v>
      </c>
      <c r="E54" s="10">
        <f t="shared" si="8"/>
        <v>149.8474479452515</v>
      </c>
      <c r="F54" s="10">
        <f t="shared" si="8"/>
        <v>148.08615494898132</v>
      </c>
      <c r="G54" s="10">
        <f t="shared" si="8"/>
        <v>147.27119991935575</v>
      </c>
    </row>
    <row r="55" spans="1:7" x14ac:dyDescent="0.25">
      <c r="A55" s="35" t="s">
        <v>42</v>
      </c>
      <c r="B55" s="5">
        <f t="shared" ref="B55:G55" si="9">B46/10</f>
        <v>8928100</v>
      </c>
      <c r="C55" s="5">
        <f t="shared" si="9"/>
        <v>8928100</v>
      </c>
      <c r="D55" s="5">
        <f t="shared" si="9"/>
        <v>8928100</v>
      </c>
      <c r="E55" s="5">
        <f t="shared" si="9"/>
        <v>8928100</v>
      </c>
      <c r="F55" s="5">
        <f t="shared" si="9"/>
        <v>8928100</v>
      </c>
      <c r="G55" s="5">
        <f t="shared" si="9"/>
        <v>8928100</v>
      </c>
    </row>
    <row r="56" spans="1:7" x14ac:dyDescent="0.25">
      <c r="B56" s="3"/>
      <c r="C56" s="3"/>
      <c r="D56" s="3"/>
    </row>
    <row r="57" spans="1:7" x14ac:dyDescent="0.25">
      <c r="B57" s="5"/>
      <c r="C57" s="5"/>
      <c r="D57" s="5"/>
      <c r="E57" s="5"/>
    </row>
    <row r="58" spans="1:7" x14ac:dyDescent="0.25">
      <c r="B58" s="1"/>
      <c r="C58" s="1"/>
      <c r="D58" s="1"/>
      <c r="E58" s="1"/>
    </row>
    <row r="59" spans="1:7" x14ac:dyDescent="0.25">
      <c r="B59" s="3"/>
      <c r="C59" s="3"/>
      <c r="D59" s="3"/>
      <c r="E5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pane xSplit="1" ySplit="4" topLeftCell="F20" activePane="bottomRight" state="frozen"/>
      <selection pane="topRight" activeCell="B1" sqref="B1"/>
      <selection pane="bottomLeft" activeCell="A6" sqref="A6"/>
      <selection pane="bottomRight" activeCell="G23" sqref="G23"/>
    </sheetView>
  </sheetViews>
  <sheetFormatPr defaultRowHeight="15" x14ac:dyDescent="0.25"/>
  <cols>
    <col min="1" max="1" width="35.28515625" bestFit="1" customWidth="1"/>
    <col min="2" max="2" width="16.85546875" bestFit="1" customWidth="1"/>
    <col min="3" max="3" width="14.5703125" customWidth="1"/>
    <col min="4" max="4" width="15.28515625" bestFit="1" customWidth="1"/>
    <col min="5" max="6" width="16.85546875" bestFit="1" customWidth="1"/>
    <col min="7" max="7" width="14.28515625" bestFit="1" customWidth="1"/>
    <col min="8" max="8" width="13.5703125" bestFit="1" customWidth="1"/>
  </cols>
  <sheetData>
    <row r="1" spans="1:8" ht="15.75" x14ac:dyDescent="0.25">
      <c r="A1" s="4" t="s">
        <v>67</v>
      </c>
      <c r="B1" s="1"/>
      <c r="C1" s="1"/>
      <c r="D1" s="1"/>
      <c r="E1" s="1"/>
    </row>
    <row r="2" spans="1:8" ht="15.75" x14ac:dyDescent="0.25">
      <c r="A2" s="4" t="s">
        <v>43</v>
      </c>
      <c r="B2" s="1"/>
      <c r="C2" s="1"/>
      <c r="D2" s="1"/>
      <c r="E2" s="1"/>
    </row>
    <row r="3" spans="1:8" ht="15.75" x14ac:dyDescent="0.25">
      <c r="A3" s="4" t="s">
        <v>68</v>
      </c>
      <c r="B3" s="38" t="s">
        <v>70</v>
      </c>
      <c r="C3" s="38" t="s">
        <v>69</v>
      </c>
      <c r="D3" s="38" t="s">
        <v>71</v>
      </c>
      <c r="E3" s="38" t="s">
        <v>70</v>
      </c>
      <c r="F3" s="38" t="s">
        <v>69</v>
      </c>
      <c r="G3" s="38" t="s">
        <v>71</v>
      </c>
    </row>
    <row r="4" spans="1:8" ht="15.75" x14ac:dyDescent="0.25">
      <c r="A4" s="4"/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39">
        <v>43738</v>
      </c>
      <c r="H4" s="16"/>
    </row>
    <row r="5" spans="1:8" x14ac:dyDescent="0.25">
      <c r="A5" s="35" t="s">
        <v>94</v>
      </c>
      <c r="B5" s="18">
        <v>44592000</v>
      </c>
      <c r="C5" s="18">
        <v>67413000</v>
      </c>
      <c r="D5" s="18">
        <v>19225000</v>
      </c>
      <c r="E5" s="18">
        <v>41736000</v>
      </c>
      <c r="F5" s="18">
        <v>57498000</v>
      </c>
      <c r="G5" s="18">
        <v>22732000</v>
      </c>
      <c r="H5" s="1"/>
    </row>
    <row r="6" spans="1:8" x14ac:dyDescent="0.25">
      <c r="A6" t="s">
        <v>44</v>
      </c>
      <c r="B6" s="20">
        <v>35814000</v>
      </c>
      <c r="C6" s="20">
        <v>56098000</v>
      </c>
      <c r="D6" s="20">
        <v>15955000</v>
      </c>
      <c r="E6" s="18">
        <v>34165000</v>
      </c>
      <c r="F6" s="18">
        <v>48335000</v>
      </c>
      <c r="G6" s="18">
        <v>19199000</v>
      </c>
      <c r="H6" s="1"/>
    </row>
    <row r="7" spans="1:8" x14ac:dyDescent="0.25">
      <c r="A7" s="35" t="s">
        <v>0</v>
      </c>
      <c r="B7" s="17">
        <f t="shared" ref="B7:G7" si="0">B5-B6</f>
        <v>8778000</v>
      </c>
      <c r="C7" s="17">
        <f t="shared" si="0"/>
        <v>11315000</v>
      </c>
      <c r="D7" s="17">
        <f t="shared" si="0"/>
        <v>3270000</v>
      </c>
      <c r="E7" s="17">
        <f t="shared" si="0"/>
        <v>7571000</v>
      </c>
      <c r="F7" s="17">
        <f t="shared" si="0"/>
        <v>9163000</v>
      </c>
      <c r="G7" s="17">
        <f t="shared" si="0"/>
        <v>3533000</v>
      </c>
      <c r="H7" s="5"/>
    </row>
    <row r="8" spans="1:8" x14ac:dyDescent="0.25">
      <c r="B8" s="17"/>
      <c r="C8" s="17"/>
      <c r="D8" s="17"/>
      <c r="E8" s="21"/>
      <c r="F8" s="5"/>
      <c r="G8" s="5"/>
      <c r="H8" s="5"/>
    </row>
    <row r="9" spans="1:8" x14ac:dyDescent="0.25">
      <c r="A9" s="35" t="s">
        <v>45</v>
      </c>
      <c r="B9" s="22">
        <f t="shared" ref="B9:G9" si="1">SUM(B10:B11)</f>
        <v>19019000</v>
      </c>
      <c r="C9" s="22">
        <f t="shared" si="1"/>
        <v>28540000</v>
      </c>
      <c r="D9" s="22">
        <f t="shared" si="1"/>
        <v>9410000</v>
      </c>
      <c r="E9" s="22">
        <f>SUM(E10:E11)</f>
        <v>16850000</v>
      </c>
      <c r="F9" s="22">
        <f t="shared" si="1"/>
        <v>25017000</v>
      </c>
      <c r="G9" s="22">
        <f t="shared" si="1"/>
        <v>9498000</v>
      </c>
      <c r="H9" s="1"/>
    </row>
    <row r="10" spans="1:8" x14ac:dyDescent="0.25">
      <c r="A10" s="6" t="s">
        <v>21</v>
      </c>
      <c r="B10" s="19">
        <v>19019000</v>
      </c>
      <c r="C10" s="19">
        <v>28540000</v>
      </c>
      <c r="D10" s="19">
        <v>9410000</v>
      </c>
      <c r="E10" s="19"/>
      <c r="F10" s="19"/>
      <c r="G10" s="19">
        <v>9498000</v>
      </c>
      <c r="H10" s="1"/>
    </row>
    <row r="11" spans="1:8" x14ac:dyDescent="0.25">
      <c r="A11" s="6" t="s">
        <v>20</v>
      </c>
      <c r="B11" s="19"/>
      <c r="C11" s="19"/>
      <c r="D11" s="19"/>
      <c r="E11" s="24">
        <v>16850000</v>
      </c>
      <c r="F11" s="19">
        <v>25017000</v>
      </c>
      <c r="H11" s="1"/>
    </row>
    <row r="12" spans="1:8" x14ac:dyDescent="0.25">
      <c r="A12" s="35" t="s">
        <v>1</v>
      </c>
      <c r="B12" s="23">
        <f t="shared" ref="B12:G12" si="2">B7-B9</f>
        <v>-10241000</v>
      </c>
      <c r="C12" s="23">
        <f t="shared" si="2"/>
        <v>-17225000</v>
      </c>
      <c r="D12" s="23">
        <f t="shared" si="2"/>
        <v>-6140000</v>
      </c>
      <c r="E12" s="23">
        <f t="shared" si="2"/>
        <v>-9279000</v>
      </c>
      <c r="F12" s="23">
        <f t="shared" si="2"/>
        <v>-15854000</v>
      </c>
      <c r="G12" s="23">
        <f t="shared" si="2"/>
        <v>-5965000</v>
      </c>
      <c r="H12" s="8"/>
    </row>
    <row r="13" spans="1:8" x14ac:dyDescent="0.25">
      <c r="A13" s="36" t="s">
        <v>46</v>
      </c>
      <c r="B13" s="21"/>
      <c r="C13" s="21"/>
      <c r="D13" s="21"/>
      <c r="E13" s="21"/>
      <c r="F13" s="21"/>
      <c r="G13" s="8"/>
      <c r="H13" s="8"/>
    </row>
    <row r="14" spans="1:8" x14ac:dyDescent="0.25">
      <c r="A14" s="6" t="s">
        <v>2</v>
      </c>
      <c r="B14" s="24"/>
      <c r="C14" s="24"/>
      <c r="D14" s="24"/>
      <c r="E14" s="24"/>
      <c r="F14" s="30"/>
      <c r="H14" s="1"/>
    </row>
    <row r="15" spans="1:8" x14ac:dyDescent="0.25">
      <c r="A15" s="6" t="s">
        <v>88</v>
      </c>
      <c r="B15" s="24">
        <v>7470000</v>
      </c>
      <c r="C15" s="24">
        <v>8448000</v>
      </c>
      <c r="D15" s="24">
        <v>2330000</v>
      </c>
      <c r="E15" s="18">
        <v>5425000</v>
      </c>
      <c r="F15" s="30">
        <v>8234000</v>
      </c>
      <c r="G15" s="30">
        <v>2919000</v>
      </c>
      <c r="H15" s="1"/>
    </row>
    <row r="16" spans="1:8" x14ac:dyDescent="0.25">
      <c r="A16" s="35" t="s">
        <v>47</v>
      </c>
      <c r="B16" s="23">
        <f t="shared" ref="B16:G16" si="3">B12-B14+B15</f>
        <v>-2771000</v>
      </c>
      <c r="C16" s="23">
        <f t="shared" si="3"/>
        <v>-8777000</v>
      </c>
      <c r="D16" s="23">
        <f t="shared" si="3"/>
        <v>-3810000</v>
      </c>
      <c r="E16" s="23">
        <f t="shared" si="3"/>
        <v>-3854000</v>
      </c>
      <c r="F16" s="23">
        <f t="shared" si="3"/>
        <v>-7620000</v>
      </c>
      <c r="G16" s="23">
        <f t="shared" si="3"/>
        <v>-3046000</v>
      </c>
      <c r="H16" s="8"/>
    </row>
    <row r="17" spans="1:8" x14ac:dyDescent="0.25">
      <c r="A17" s="6" t="s">
        <v>4</v>
      </c>
      <c r="B17" s="24"/>
      <c r="C17" s="24"/>
      <c r="D17" s="24"/>
      <c r="E17" s="24"/>
      <c r="F17" s="8"/>
      <c r="G17" s="8"/>
      <c r="H17" s="8"/>
    </row>
    <row r="18" spans="1:8" x14ac:dyDescent="0.25">
      <c r="A18" s="35" t="s">
        <v>48</v>
      </c>
      <c r="B18" s="21">
        <f t="shared" ref="B18:G18" si="4">B16-B17</f>
        <v>-2771000</v>
      </c>
      <c r="C18" s="21">
        <f t="shared" si="4"/>
        <v>-8777000</v>
      </c>
      <c r="D18" s="21">
        <f t="shared" si="4"/>
        <v>-3810000</v>
      </c>
      <c r="E18" s="21">
        <f t="shared" si="4"/>
        <v>-3854000</v>
      </c>
      <c r="F18" s="21">
        <f t="shared" si="4"/>
        <v>-7620000</v>
      </c>
      <c r="G18" s="21">
        <f t="shared" si="4"/>
        <v>-3046000</v>
      </c>
      <c r="H18" s="8"/>
    </row>
    <row r="19" spans="1:8" x14ac:dyDescent="0.25">
      <c r="A19" s="3"/>
      <c r="B19" s="21"/>
      <c r="C19" s="21"/>
      <c r="D19" s="21"/>
      <c r="E19" s="21"/>
      <c r="F19" s="8"/>
      <c r="G19" s="8"/>
      <c r="H19" s="8"/>
    </row>
    <row r="20" spans="1:8" x14ac:dyDescent="0.25">
      <c r="A20" s="32" t="s">
        <v>49</v>
      </c>
      <c r="B20" s="21">
        <f t="shared" ref="B20:G20" si="5">SUM(B21:B22)</f>
        <v>1823000</v>
      </c>
      <c r="C20" s="21">
        <f t="shared" si="5"/>
        <v>2376000</v>
      </c>
      <c r="D20" s="21">
        <f t="shared" si="5"/>
        <v>1009000</v>
      </c>
      <c r="E20" s="21">
        <f t="shared" si="5"/>
        <v>2082000</v>
      </c>
      <c r="F20" s="21">
        <f t="shared" si="5"/>
        <v>3277000</v>
      </c>
      <c r="G20" s="21">
        <f t="shared" si="5"/>
        <v>1062000</v>
      </c>
    </row>
    <row r="21" spans="1:8" x14ac:dyDescent="0.25">
      <c r="A21" s="6" t="s">
        <v>8</v>
      </c>
      <c r="B21" s="24">
        <v>844000</v>
      </c>
      <c r="C21" s="24">
        <v>981000</v>
      </c>
      <c r="D21" s="24">
        <v>305000</v>
      </c>
      <c r="E21" s="24">
        <v>658000</v>
      </c>
      <c r="F21" s="30">
        <v>791000</v>
      </c>
      <c r="G21" s="30">
        <v>357000</v>
      </c>
    </row>
    <row r="22" spans="1:8" x14ac:dyDescent="0.25">
      <c r="A22" s="6" t="s">
        <v>9</v>
      </c>
      <c r="B22" s="24">
        <v>979000</v>
      </c>
      <c r="C22" s="24">
        <v>1395000</v>
      </c>
      <c r="D22" s="24">
        <v>704000</v>
      </c>
      <c r="E22" s="24">
        <v>1424000</v>
      </c>
      <c r="F22" s="30">
        <v>2486000</v>
      </c>
      <c r="G22" s="30">
        <v>705000</v>
      </c>
    </row>
    <row r="23" spans="1:8" x14ac:dyDescent="0.25">
      <c r="A23" s="15"/>
      <c r="B23" s="24"/>
      <c r="C23" s="24"/>
      <c r="D23" s="24"/>
      <c r="E23" s="24"/>
    </row>
    <row r="24" spans="1:8" x14ac:dyDescent="0.25">
      <c r="A24" s="35" t="s">
        <v>50</v>
      </c>
      <c r="B24" s="25">
        <f t="shared" ref="B24:G24" si="6">B18-B20</f>
        <v>-4594000</v>
      </c>
      <c r="C24" s="25">
        <f t="shared" si="6"/>
        <v>-11153000</v>
      </c>
      <c r="D24" s="25">
        <f t="shared" si="6"/>
        <v>-4819000</v>
      </c>
      <c r="E24" s="25">
        <f t="shared" si="6"/>
        <v>-5936000</v>
      </c>
      <c r="F24" s="25">
        <f t="shared" si="6"/>
        <v>-10897000</v>
      </c>
      <c r="G24" s="25">
        <f t="shared" si="6"/>
        <v>-4108000</v>
      </c>
      <c r="H24" s="8"/>
    </row>
    <row r="25" spans="1:8" x14ac:dyDescent="0.25">
      <c r="A25" s="3"/>
      <c r="B25" s="8"/>
      <c r="C25" s="8"/>
      <c r="D25" s="8"/>
      <c r="E25" s="8"/>
    </row>
    <row r="26" spans="1:8" x14ac:dyDescent="0.25">
      <c r="A26" s="35" t="s">
        <v>51</v>
      </c>
      <c r="B26" s="12">
        <f>B24/('1'!B46/10)</f>
        <v>-0.51455516851289751</v>
      </c>
      <c r="C26" s="12">
        <f>C24/('1'!C46/10)</f>
        <v>-1.2492019578633753</v>
      </c>
      <c r="D26" s="12">
        <f>D24/('1'!D46/10)</f>
        <v>-0.53975649914315471</v>
      </c>
      <c r="E26" s="12">
        <f>E24/('1'!E46/10)</f>
        <v>-0.66486710498314316</v>
      </c>
      <c r="F26" s="12">
        <f>F24/('1'!F46/10)</f>
        <v>-1.220528443901838</v>
      </c>
      <c r="G26" s="12">
        <f>G24/('1'!G46/10)</f>
        <v>-0.46012029435154178</v>
      </c>
      <c r="H26" s="3"/>
    </row>
    <row r="27" spans="1:8" x14ac:dyDescent="0.25">
      <c r="A27" s="36" t="s">
        <v>52</v>
      </c>
      <c r="B27" s="11"/>
      <c r="C27" s="11"/>
      <c r="D27" s="11"/>
      <c r="E27" s="11"/>
    </row>
    <row r="49" spans="1:1" x14ac:dyDescent="0.25">
      <c r="A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zoomScaleNormal="100" workbookViewId="0">
      <pane xSplit="1" ySplit="4" topLeftCell="F20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defaultRowHeight="15" x14ac:dyDescent="0.25"/>
  <cols>
    <col min="1" max="1" width="45.42578125" customWidth="1"/>
    <col min="2" max="2" width="16.7109375" customWidth="1"/>
    <col min="3" max="3" width="16.5703125" customWidth="1"/>
    <col min="4" max="4" width="16" bestFit="1" customWidth="1"/>
    <col min="5" max="5" width="15" bestFit="1" customWidth="1"/>
    <col min="6" max="6" width="17.7109375" bestFit="1" customWidth="1"/>
    <col min="7" max="7" width="15" bestFit="1" customWidth="1"/>
  </cols>
  <sheetData>
    <row r="1" spans="1:7" ht="15.75" x14ac:dyDescent="0.25">
      <c r="A1" s="4" t="s">
        <v>67</v>
      </c>
      <c r="B1" s="4"/>
      <c r="C1" s="4"/>
      <c r="D1" s="13"/>
      <c r="E1" s="2"/>
    </row>
    <row r="2" spans="1:7" ht="15.75" x14ac:dyDescent="0.25">
      <c r="A2" s="4" t="s">
        <v>53</v>
      </c>
      <c r="B2" s="4"/>
      <c r="C2" s="4"/>
      <c r="D2" s="14"/>
      <c r="E2" s="14"/>
    </row>
    <row r="3" spans="1:7" ht="15.75" x14ac:dyDescent="0.25">
      <c r="A3" s="4" t="s">
        <v>68</v>
      </c>
      <c r="B3" s="38" t="s">
        <v>70</v>
      </c>
      <c r="C3" s="38" t="s">
        <v>69</v>
      </c>
      <c r="D3" s="38" t="s">
        <v>71</v>
      </c>
      <c r="E3" s="38" t="s">
        <v>70</v>
      </c>
      <c r="F3" s="38" t="s">
        <v>69</v>
      </c>
      <c r="G3" s="38" t="s">
        <v>71</v>
      </c>
    </row>
    <row r="4" spans="1:7" ht="15.75" x14ac:dyDescent="0.25">
      <c r="A4" s="4"/>
      <c r="B4" s="37">
        <v>43100</v>
      </c>
      <c r="C4" s="37">
        <v>43190</v>
      </c>
      <c r="D4" s="37">
        <v>43373</v>
      </c>
      <c r="E4" s="37">
        <v>43465</v>
      </c>
      <c r="F4" s="37">
        <v>43555</v>
      </c>
      <c r="G4" s="39">
        <v>43738</v>
      </c>
    </row>
    <row r="5" spans="1:7" x14ac:dyDescent="0.25">
      <c r="A5" s="35" t="s">
        <v>54</v>
      </c>
    </row>
    <row r="6" spans="1:7" x14ac:dyDescent="0.25">
      <c r="A6" t="s">
        <v>89</v>
      </c>
      <c r="B6" s="18"/>
      <c r="C6" s="18">
        <v>71472000</v>
      </c>
      <c r="D6" s="18">
        <v>19316000</v>
      </c>
      <c r="E6" s="18">
        <v>42139000</v>
      </c>
      <c r="F6" s="18">
        <v>55464000</v>
      </c>
      <c r="G6" s="18">
        <v>22539000</v>
      </c>
    </row>
    <row r="7" spans="1:7" x14ac:dyDescent="0.25">
      <c r="A7" t="s">
        <v>91</v>
      </c>
      <c r="B7" s="18"/>
      <c r="C7" s="18">
        <v>-2064000</v>
      </c>
      <c r="D7" s="18">
        <v>-630000</v>
      </c>
      <c r="E7" s="18">
        <v>-1118000</v>
      </c>
      <c r="F7" s="18">
        <v>-1570000</v>
      </c>
      <c r="G7" s="18">
        <v>-711000</v>
      </c>
    </row>
    <row r="8" spans="1:7" x14ac:dyDescent="0.25">
      <c r="A8" s="6" t="s">
        <v>90</v>
      </c>
      <c r="B8" s="18"/>
      <c r="C8" s="18">
        <v>-90676000</v>
      </c>
      <c r="D8" s="18">
        <v>-23152000</v>
      </c>
      <c r="E8" s="18">
        <v>-49111000</v>
      </c>
      <c r="F8" s="18">
        <v>-67523000</v>
      </c>
      <c r="G8" s="18">
        <v>-27516000</v>
      </c>
    </row>
    <row r="9" spans="1:7" x14ac:dyDescent="0.25">
      <c r="A9" s="3"/>
      <c r="B9" s="23">
        <f t="shared" ref="B9:E9" si="0">SUM(B6:B8)</f>
        <v>0</v>
      </c>
      <c r="C9" s="23">
        <f t="shared" si="0"/>
        <v>-21268000</v>
      </c>
      <c r="D9" s="23">
        <f>SUM(D6:D8)</f>
        <v>-4466000</v>
      </c>
      <c r="E9" s="23">
        <f t="shared" si="0"/>
        <v>-8090000</v>
      </c>
      <c r="F9" s="23">
        <f>SUM(F6:F8)</f>
        <v>-13629000</v>
      </c>
      <c r="G9" s="23">
        <f>SUM(G6:G8)</f>
        <v>-5688000</v>
      </c>
    </row>
    <row r="10" spans="1:7" x14ac:dyDescent="0.25">
      <c r="B10" s="18"/>
      <c r="C10" s="18"/>
      <c r="D10" s="18"/>
      <c r="E10" s="18"/>
    </row>
    <row r="11" spans="1:7" x14ac:dyDescent="0.25">
      <c r="A11" s="35" t="s">
        <v>55</v>
      </c>
      <c r="B11" s="18"/>
      <c r="C11" s="18"/>
      <c r="D11" s="18"/>
      <c r="E11" s="18"/>
    </row>
    <row r="12" spans="1:7" x14ac:dyDescent="0.25">
      <c r="A12" t="s">
        <v>22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19107000</v>
      </c>
    </row>
    <row r="13" spans="1:7" x14ac:dyDescent="0.25">
      <c r="A13" s="6" t="s">
        <v>28</v>
      </c>
      <c r="B13" s="18"/>
      <c r="C13" s="18">
        <v>24075000</v>
      </c>
      <c r="D13" s="18">
        <v>2331000</v>
      </c>
      <c r="E13" s="18">
        <v>11593000</v>
      </c>
      <c r="F13" s="18">
        <v>28311000</v>
      </c>
    </row>
    <row r="14" spans="1:7" x14ac:dyDescent="0.25">
      <c r="A14" s="6" t="s">
        <v>10</v>
      </c>
      <c r="B14" s="18"/>
      <c r="C14" s="18">
        <v>-579000</v>
      </c>
      <c r="D14" s="18"/>
      <c r="E14" s="18">
        <v>-653000</v>
      </c>
      <c r="F14" s="18">
        <v>-2727000</v>
      </c>
      <c r="G14" s="18">
        <v>-2530000</v>
      </c>
    </row>
    <row r="15" spans="1:7" x14ac:dyDescent="0.25">
      <c r="A15" s="6" t="s">
        <v>92</v>
      </c>
      <c r="B15" s="18"/>
      <c r="C15" s="18">
        <v>-8539000</v>
      </c>
      <c r="D15" s="18">
        <v>-4201000</v>
      </c>
      <c r="E15" s="18">
        <v>-5180000</v>
      </c>
      <c r="F15" s="18">
        <v>-6403000</v>
      </c>
      <c r="G15" s="18">
        <v>-1909000</v>
      </c>
    </row>
    <row r="16" spans="1:7" x14ac:dyDescent="0.25">
      <c r="A16" s="3"/>
      <c r="B16" s="23">
        <f>SUM(B13:B15)</f>
        <v>0</v>
      </c>
      <c r="C16" s="23">
        <f t="shared" ref="C16:G16" si="1">SUM(C12:C15)</f>
        <v>14957000</v>
      </c>
      <c r="D16" s="23">
        <f t="shared" si="1"/>
        <v>-1870000</v>
      </c>
      <c r="E16" s="23">
        <f t="shared" si="1"/>
        <v>5760000</v>
      </c>
      <c r="F16" s="23">
        <f t="shared" si="1"/>
        <v>19181000</v>
      </c>
      <c r="G16" s="23">
        <f t="shared" si="1"/>
        <v>14668000</v>
      </c>
    </row>
    <row r="17" spans="1:8" x14ac:dyDescent="0.25">
      <c r="B17" s="18"/>
      <c r="C17" s="18"/>
      <c r="D17" s="18"/>
      <c r="E17" s="18"/>
    </row>
    <row r="18" spans="1:8" x14ac:dyDescent="0.25">
      <c r="A18" s="35" t="s">
        <v>56</v>
      </c>
      <c r="B18" s="18"/>
      <c r="C18" s="18"/>
      <c r="D18" s="18"/>
      <c r="E18" s="18"/>
    </row>
    <row r="19" spans="1:8" x14ac:dyDescent="0.25">
      <c r="A19" s="6" t="s">
        <v>23</v>
      </c>
      <c r="B19" s="18"/>
      <c r="C19" s="18"/>
      <c r="D19" s="18"/>
      <c r="E19" s="18"/>
      <c r="F19" s="18"/>
    </row>
    <row r="20" spans="1:8" x14ac:dyDescent="0.25">
      <c r="A20" s="6" t="s">
        <v>93</v>
      </c>
      <c r="B20" s="18"/>
      <c r="C20" s="18">
        <v>-2000000</v>
      </c>
      <c r="D20" s="18">
        <v>-652000</v>
      </c>
      <c r="E20" s="18">
        <v>-2916000</v>
      </c>
      <c r="F20" s="18">
        <v>-11511</v>
      </c>
      <c r="G20" s="18">
        <v>-8750000</v>
      </c>
    </row>
    <row r="21" spans="1:8" x14ac:dyDescent="0.25">
      <c r="A21" s="6" t="s">
        <v>27</v>
      </c>
      <c r="B21" s="18"/>
      <c r="C21" s="18"/>
      <c r="D21" s="18"/>
      <c r="E21" s="18"/>
      <c r="F21" s="18"/>
    </row>
    <row r="22" spans="1:8" x14ac:dyDescent="0.25">
      <c r="A22" s="6" t="s">
        <v>24</v>
      </c>
      <c r="B22" s="18"/>
      <c r="C22" s="18"/>
      <c r="D22" s="18"/>
      <c r="E22" s="18"/>
      <c r="F22" s="18"/>
    </row>
    <row r="23" spans="1:8" x14ac:dyDescent="0.25">
      <c r="A23" s="6" t="s">
        <v>25</v>
      </c>
      <c r="B23" s="18"/>
      <c r="C23" s="18">
        <v>-3808000</v>
      </c>
      <c r="D23" s="18"/>
      <c r="E23" s="18"/>
      <c r="F23" s="18">
        <v>-4239000</v>
      </c>
      <c r="G23">
        <v>-1000</v>
      </c>
    </row>
    <row r="24" spans="1:8" x14ac:dyDescent="0.25">
      <c r="A24" s="3"/>
      <c r="B24" s="26">
        <f t="shared" ref="B24:G24" si="2">SUM(B19:B23)</f>
        <v>0</v>
      </c>
      <c r="C24" s="26">
        <f t="shared" si="2"/>
        <v>-5808000</v>
      </c>
      <c r="D24" s="26">
        <f t="shared" si="2"/>
        <v>-652000</v>
      </c>
      <c r="E24" s="26">
        <f t="shared" si="2"/>
        <v>-2916000</v>
      </c>
      <c r="F24" s="26">
        <f t="shared" si="2"/>
        <v>-4250511</v>
      </c>
      <c r="G24" s="26">
        <f t="shared" si="2"/>
        <v>-8751000</v>
      </c>
    </row>
    <row r="25" spans="1:8" x14ac:dyDescent="0.25">
      <c r="B25" s="18"/>
      <c r="C25" s="18"/>
      <c r="D25" s="18"/>
      <c r="E25" s="18"/>
    </row>
    <row r="26" spans="1:8" x14ac:dyDescent="0.25">
      <c r="A26" s="3" t="s">
        <v>57</v>
      </c>
      <c r="B26" s="17">
        <f t="shared" ref="B26:G26" si="3">SUM(B9,B16,B24)</f>
        <v>0</v>
      </c>
      <c r="C26" s="17">
        <f t="shared" si="3"/>
        <v>-12119000</v>
      </c>
      <c r="D26" s="17">
        <f>SUM(D9,D16,D24)</f>
        <v>-6988000</v>
      </c>
      <c r="E26" s="17">
        <f t="shared" si="3"/>
        <v>-5246000</v>
      </c>
      <c r="F26" s="17">
        <f t="shared" si="3"/>
        <v>1301489</v>
      </c>
      <c r="G26" s="17">
        <f t="shared" si="3"/>
        <v>229000</v>
      </c>
    </row>
    <row r="27" spans="1:8" x14ac:dyDescent="0.25">
      <c r="A27" s="36" t="s">
        <v>58</v>
      </c>
      <c r="B27" s="18"/>
      <c r="C27" s="18">
        <v>15570000</v>
      </c>
      <c r="D27" s="18">
        <v>11933000</v>
      </c>
      <c r="E27" s="18">
        <v>11933000</v>
      </c>
      <c r="F27" s="18"/>
      <c r="G27" s="18">
        <v>2157000</v>
      </c>
    </row>
    <row r="28" spans="1:8" x14ac:dyDescent="0.25">
      <c r="A28" s="35" t="s">
        <v>59</v>
      </c>
      <c r="B28" s="17">
        <f t="shared" ref="B28:H28" si="4">SUM(B26:B27)</f>
        <v>0</v>
      </c>
      <c r="C28" s="17">
        <f t="shared" si="4"/>
        <v>3451000</v>
      </c>
      <c r="D28" s="17">
        <f t="shared" si="4"/>
        <v>4945000</v>
      </c>
      <c r="E28" s="17">
        <f t="shared" si="4"/>
        <v>6687000</v>
      </c>
      <c r="F28" s="17">
        <f t="shared" si="4"/>
        <v>1301489</v>
      </c>
      <c r="G28" s="17">
        <f t="shared" si="4"/>
        <v>2386000</v>
      </c>
      <c r="H28" s="17">
        <f t="shared" si="4"/>
        <v>0</v>
      </c>
    </row>
    <row r="29" spans="1:8" x14ac:dyDescent="0.25">
      <c r="B29" s="3"/>
      <c r="C29" s="3"/>
      <c r="D29" s="3"/>
      <c r="E29" s="3"/>
    </row>
    <row r="31" spans="1:8" x14ac:dyDescent="0.25">
      <c r="A31" s="35" t="s">
        <v>60</v>
      </c>
      <c r="B31" s="9">
        <f>B9/('1'!B46/10)</f>
        <v>0</v>
      </c>
      <c r="C31" s="9">
        <f>C9/('1'!C46/10)</f>
        <v>-2.3821417770858302</v>
      </c>
      <c r="D31" s="9">
        <f>D9/('1'!D46/10)</f>
        <v>-0.50021841153212887</v>
      </c>
      <c r="E31" s="9">
        <f>E9/('1'!E46/10)</f>
        <v>-0.90612784355013942</v>
      </c>
      <c r="F31" s="9">
        <f>F9/('1'!F46/10)</f>
        <v>-1.5265286007101175</v>
      </c>
      <c r="G31" s="9">
        <f>G9/('1'!G46/10)</f>
        <v>-0.637089638332904</v>
      </c>
    </row>
    <row r="32" spans="1:8" x14ac:dyDescent="0.25">
      <c r="A32" s="35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6" sqref="H16"/>
    </sheetView>
  </sheetViews>
  <sheetFormatPr defaultRowHeight="15" x14ac:dyDescent="0.25"/>
  <cols>
    <col min="1" max="1" width="23.7109375" customWidth="1"/>
    <col min="2" max="2" width="13.85546875" customWidth="1"/>
    <col min="3" max="3" width="13" customWidth="1"/>
    <col min="4" max="4" width="13.85546875" customWidth="1"/>
    <col min="5" max="5" width="12.85546875" customWidth="1"/>
    <col min="6" max="6" width="14" customWidth="1"/>
  </cols>
  <sheetData>
    <row r="1" spans="1:6" ht="15.75" x14ac:dyDescent="0.25">
      <c r="A1" s="4" t="s">
        <v>67</v>
      </c>
    </row>
    <row r="2" spans="1:6" x14ac:dyDescent="0.25">
      <c r="A2" s="3" t="s">
        <v>62</v>
      </c>
    </row>
    <row r="3" spans="1:6" ht="15.75" x14ac:dyDescent="0.25">
      <c r="A3" s="4" t="s">
        <v>68</v>
      </c>
    </row>
    <row r="4" spans="1:6" x14ac:dyDescent="0.25">
      <c r="B4" s="38" t="s">
        <v>70</v>
      </c>
      <c r="C4" s="38" t="s">
        <v>69</v>
      </c>
      <c r="D4" s="38" t="s">
        <v>71</v>
      </c>
      <c r="E4" s="38" t="s">
        <v>70</v>
      </c>
      <c r="F4" s="38" t="s">
        <v>69</v>
      </c>
    </row>
    <row r="5" spans="1:6" ht="15.75" x14ac:dyDescent="0.25">
      <c r="A5" s="3"/>
      <c r="B5" s="37">
        <v>43100</v>
      </c>
      <c r="C5" s="37">
        <v>43190</v>
      </c>
      <c r="D5" s="37">
        <v>43373</v>
      </c>
      <c r="E5" s="37">
        <v>43465</v>
      </c>
      <c r="F5" s="37">
        <v>43555</v>
      </c>
    </row>
    <row r="6" spans="1:6" x14ac:dyDescent="0.25">
      <c r="A6" s="6" t="s">
        <v>63</v>
      </c>
      <c r="B6" s="29">
        <f>'2'!B24/'1'!B22</f>
        <v>-2.4025625939726744E-3</v>
      </c>
      <c r="C6" s="29">
        <f>'2'!C24/'1'!C22</f>
        <v>-6.11186583158475E-3</v>
      </c>
      <c r="D6" s="29">
        <f>'2'!D24/'1'!D22</f>
        <v>-2.7178572073128914E-3</v>
      </c>
      <c r="E6" s="29">
        <f>'2'!E24/'1'!E22</f>
        <v>-3.3154139380314729E-3</v>
      </c>
      <c r="F6" s="29">
        <f>'2'!F24/'1'!F22</f>
        <v>-6.1873184104093669E-3</v>
      </c>
    </row>
    <row r="7" spans="1:6" x14ac:dyDescent="0.25">
      <c r="A7" s="6" t="s">
        <v>64</v>
      </c>
      <c r="B7" s="29">
        <f>'2'!B24/'1'!B45</f>
        <v>-3.1010326425199232E-3</v>
      </c>
      <c r="C7" s="29">
        <f>'2'!C24/'1'!C45</f>
        <v>-8.0212942239201862E-3</v>
      </c>
      <c r="D7" s="29">
        <f>'2'!D24/'1'!D45</f>
        <v>-3.6392223437226247E-3</v>
      </c>
      <c r="E7" s="29">
        <f>'2'!E24/'1'!E45</f>
        <v>-4.4369598154655257E-3</v>
      </c>
      <c r="F7" s="29">
        <f>'2'!F24/'1'!F45</f>
        <v>-8.2420159016373604E-3</v>
      </c>
    </row>
    <row r="8" spans="1:6" x14ac:dyDescent="0.25">
      <c r="A8" s="6" t="s">
        <v>29</v>
      </c>
      <c r="B8" s="29">
        <f>'1'!B29/'1'!B45</f>
        <v>0</v>
      </c>
      <c r="C8" s="29">
        <f>'1'!C29/'1'!C45</f>
        <v>0</v>
      </c>
      <c r="D8" s="29">
        <f>'1'!D29/'1'!D45</f>
        <v>0</v>
      </c>
      <c r="E8" s="29">
        <f>'1'!E29/'1'!E45</f>
        <v>0</v>
      </c>
      <c r="F8" s="29">
        <f>'1'!F29/'1'!F45</f>
        <v>0</v>
      </c>
    </row>
    <row r="9" spans="1:6" x14ac:dyDescent="0.25">
      <c r="A9" s="6" t="s">
        <v>30</v>
      </c>
      <c r="B9" s="27">
        <f>'1'!B13/'1'!B31</f>
        <v>3.6332621357480681</v>
      </c>
      <c r="C9" s="27">
        <f>'1'!C13/'1'!C31</f>
        <v>3.1541344256650881</v>
      </c>
      <c r="D9" s="27">
        <f>'1'!D13/'1'!D31</f>
        <v>2.6917209364739234</v>
      </c>
      <c r="E9" s="27">
        <f>'1'!E13/'1'!E31</f>
        <v>2.7283431002516223</v>
      </c>
      <c r="F9" s="27">
        <f>'1'!F13/'1'!F31</f>
        <v>2.8110208500189224</v>
      </c>
    </row>
    <row r="10" spans="1:6" x14ac:dyDescent="0.25">
      <c r="A10" s="6" t="s">
        <v>65</v>
      </c>
      <c r="B10" s="28">
        <f>'2'!B24/'2'!B5</f>
        <v>-0.10302296376031575</v>
      </c>
      <c r="C10" s="28">
        <f>'2'!C24/'2'!C5</f>
        <v>-0.16544286710278433</v>
      </c>
      <c r="D10" s="28">
        <f>'2'!D24/'2'!D5</f>
        <v>-0.25066319895968792</v>
      </c>
      <c r="E10" s="28">
        <f>'2'!E24/'2'!E5</f>
        <v>-0.14222733371669541</v>
      </c>
      <c r="F10" s="28">
        <f>'2'!F24/'2'!F5</f>
        <v>-0.1895196354655814</v>
      </c>
    </row>
    <row r="11" spans="1:6" x14ac:dyDescent="0.25">
      <c r="A11" t="s">
        <v>31</v>
      </c>
      <c r="B11" s="28">
        <f>'2'!B12/'2'!B5</f>
        <v>-0.2296600287047004</v>
      </c>
      <c r="C11" s="28">
        <f>'2'!C12/'2'!C5</f>
        <v>-0.25551451500452432</v>
      </c>
      <c r="D11" s="28">
        <f>'2'!D12/'2'!D5</f>
        <v>-0.31937581274382315</v>
      </c>
      <c r="E11" s="28">
        <f>'2'!E12/'2'!E5</f>
        <v>-0.22232604945370904</v>
      </c>
      <c r="F11" s="28">
        <f>'2'!F12/'2'!F5</f>
        <v>-0.27573132978538384</v>
      </c>
    </row>
    <row r="12" spans="1:6" x14ac:dyDescent="0.25">
      <c r="A12" s="6" t="s">
        <v>66</v>
      </c>
      <c r="B12" s="28">
        <f>'2'!B24/('1'!B45+'1'!B29)</f>
        <v>-3.1010326425199232E-3</v>
      </c>
      <c r="C12" s="28">
        <f>'2'!C24/('1'!C45+'1'!C29)</f>
        <v>-8.0212942239201862E-3</v>
      </c>
      <c r="D12" s="28">
        <f>'2'!D24/('1'!D45+'1'!D29)</f>
        <v>-3.6392223437226247E-3</v>
      </c>
      <c r="E12" s="28">
        <f>'2'!E24/('1'!E45+'1'!E29)</f>
        <v>-4.4369598154655257E-3</v>
      </c>
      <c r="F12" s="28">
        <f>'2'!F24/('1'!F45+'1'!F29)</f>
        <v>-8.2420159016373604E-3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2020-04-11T15:47:42Z</dcterms:modified>
</cp:coreProperties>
</file>