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627" activeTab="2"/>
  </bookViews>
  <sheets>
    <sheet name="1" sheetId="1" r:id="rId1"/>
    <sheet name="2" sheetId="2" r:id="rId2"/>
    <sheet name="3" sheetId="3" r:id="rId3"/>
  </sheets>
  <calcPr calcId="162913"/>
</workbook>
</file>

<file path=xl/calcChain.xml><?xml version="1.0" encoding="utf-8"?>
<calcChain xmlns="http://schemas.openxmlformats.org/spreadsheetml/2006/main">
  <c r="G45" i="1" l="1"/>
  <c r="G9" i="1"/>
  <c r="G13" i="1" s="1"/>
  <c r="H9" i="1"/>
  <c r="H13" i="1" s="1"/>
  <c r="G48" i="1"/>
  <c r="G23" i="1"/>
  <c r="G15" i="1"/>
  <c r="G18" i="2"/>
  <c r="G11" i="2"/>
  <c r="G16" i="2" s="1"/>
  <c r="G22" i="3"/>
  <c r="G15" i="3"/>
  <c r="G9" i="3"/>
  <c r="G28" i="3" s="1"/>
  <c r="I28" i="3"/>
  <c r="I26" i="3"/>
  <c r="I24" i="3"/>
  <c r="H22" i="3"/>
  <c r="I22" i="3"/>
  <c r="H15" i="3"/>
  <c r="I15" i="3"/>
  <c r="H9" i="3"/>
  <c r="H28" i="3" s="1"/>
  <c r="I9" i="3"/>
  <c r="H34" i="2"/>
  <c r="H16" i="2"/>
  <c r="H11" i="2"/>
  <c r="D11" i="2"/>
  <c r="H18" i="2"/>
  <c r="F18" i="2"/>
  <c r="I37" i="2"/>
  <c r="H23" i="1"/>
  <c r="H15" i="1"/>
  <c r="H48" i="1"/>
  <c r="I48" i="1"/>
  <c r="J48" i="1"/>
  <c r="H45" i="1"/>
  <c r="I45" i="1"/>
  <c r="I31" i="1"/>
  <c r="I23" i="1"/>
  <c r="I9" i="1"/>
  <c r="I13" i="1"/>
  <c r="I47" i="1" s="1"/>
  <c r="G24" i="3" l="1"/>
  <c r="G26" i="3" s="1"/>
  <c r="G34" i="2"/>
  <c r="G37" i="2" s="1"/>
  <c r="G39" i="2" s="1"/>
  <c r="G31" i="1"/>
  <c r="G47" i="1"/>
  <c r="H31" i="1"/>
  <c r="H47" i="1"/>
  <c r="H24" i="3"/>
  <c r="H26" i="3" s="1"/>
  <c r="H37" i="2"/>
  <c r="H39" i="2" s="1"/>
  <c r="B48" i="1"/>
  <c r="B45" i="1"/>
  <c r="C45" i="1"/>
  <c r="D18" i="2"/>
  <c r="B16" i="2"/>
  <c r="C16" i="2"/>
  <c r="D16" i="2"/>
  <c r="E16" i="2"/>
  <c r="D45" i="1"/>
  <c r="D9" i="1"/>
  <c r="E45" i="1"/>
  <c r="F28" i="3"/>
  <c r="F16" i="2"/>
  <c r="F45" i="1"/>
  <c r="F23" i="1"/>
  <c r="D34" i="2" l="1"/>
  <c r="B18" i="2"/>
  <c r="C18" i="2"/>
  <c r="E18" i="2"/>
  <c r="C23" i="1"/>
  <c r="D23" i="1"/>
  <c r="E23" i="1"/>
  <c r="E15" i="1"/>
  <c r="F15" i="1"/>
  <c r="E9" i="1"/>
  <c r="E13" i="1" s="1"/>
  <c r="F9" i="1"/>
  <c r="F13" i="1" s="1"/>
  <c r="B23" i="1"/>
  <c r="B15" i="1"/>
  <c r="B9" i="1"/>
  <c r="B13" i="1" s="1"/>
  <c r="B47" i="1" s="1"/>
  <c r="F22" i="3"/>
  <c r="F15" i="3"/>
  <c r="F31" i="1" l="1"/>
  <c r="B31" i="1"/>
  <c r="E31" i="1"/>
  <c r="F34" i="2"/>
  <c r="F37" i="2" s="1"/>
  <c r="F39" i="2" s="1"/>
  <c r="D48" i="1"/>
  <c r="E48" i="1"/>
  <c r="F48" i="1"/>
  <c r="C48" i="1"/>
  <c r="C34" i="2" l="1"/>
  <c r="C37" i="2" s="1"/>
  <c r="D37" i="2"/>
  <c r="E34" i="2"/>
  <c r="E37" i="2" s="1"/>
  <c r="E22" i="3" l="1"/>
  <c r="C22" i="3"/>
  <c r="D22" i="3"/>
  <c r="C15" i="3"/>
  <c r="D15" i="3"/>
  <c r="E15" i="3"/>
  <c r="C9" i="3"/>
  <c r="C28" i="3" s="1"/>
  <c r="D9" i="3"/>
  <c r="D28" i="3" s="1"/>
  <c r="E9" i="3"/>
  <c r="E28" i="3" s="1"/>
  <c r="F9" i="3"/>
  <c r="B22" i="3"/>
  <c r="B15" i="3"/>
  <c r="B9" i="3"/>
  <c r="B28" i="3" s="1"/>
  <c r="C15" i="1"/>
  <c r="C9" i="1"/>
  <c r="F47" i="1"/>
  <c r="E47" i="1"/>
  <c r="D15" i="1"/>
  <c r="D13" i="1"/>
  <c r="D47" i="1" s="1"/>
  <c r="B24" i="3" l="1"/>
  <c r="B26" i="3" s="1"/>
  <c r="C24" i="3"/>
  <c r="C13" i="1"/>
  <c r="C47" i="1" s="1"/>
  <c r="D31" i="1"/>
  <c r="F24" i="3"/>
  <c r="F26" i="3" s="1"/>
  <c r="D24" i="3"/>
  <c r="D26" i="3" s="1"/>
  <c r="C31" i="1"/>
  <c r="B34" i="2"/>
  <c r="E24" i="3"/>
  <c r="E26" i="3" s="1"/>
  <c r="C26" i="3"/>
  <c r="C39" i="2"/>
  <c r="E39" i="2"/>
  <c r="D39" i="2"/>
  <c r="B37" i="2" l="1"/>
  <c r="B39" i="2" s="1"/>
</calcChain>
</file>

<file path=xl/sharedStrings.xml><?xml version="1.0" encoding="utf-8"?>
<sst xmlns="http://schemas.openxmlformats.org/spreadsheetml/2006/main" count="122" uniqueCount="100">
  <si>
    <t>Global Insurance Ltd.</t>
  </si>
  <si>
    <t>Reserve For Exceptional Losses</t>
  </si>
  <si>
    <t>Retained Earnings</t>
  </si>
  <si>
    <t>Reserve &amp; Surplus</t>
  </si>
  <si>
    <t>Fire Insurance Business Account</t>
  </si>
  <si>
    <t>Marine (Cargo) Insurance Business Account</t>
  </si>
  <si>
    <t>Marine (Hull) Insurance Business Account</t>
  </si>
  <si>
    <t>Motor Insurance Business Account</t>
  </si>
  <si>
    <t>Misc. Insurance Business Account</t>
  </si>
  <si>
    <t>Deposit Premium</t>
  </si>
  <si>
    <t>Liabilities &amp; Provisions</t>
  </si>
  <si>
    <t>Estimated Liability In Respect Of Outstanding Claims Whether Due Or Intimated</t>
  </si>
  <si>
    <t>Amount Due To Other Persons Or Bodies Carrying On Insurance Business</t>
  </si>
  <si>
    <t>Sundry Creditors</t>
  </si>
  <si>
    <t>Investment (At cost)</t>
  </si>
  <si>
    <t>National Bond/ Government Treasury Bond/Investment in Bangladesh Govt treasury bond</t>
  </si>
  <si>
    <t>Share &amp; Debenture/ Investment in Shares</t>
  </si>
  <si>
    <t>Interest, Dividend &amp; Rent Outstanding</t>
  </si>
  <si>
    <t>Amount Due From Other Persons Or Bodies Carrying On Insurance Business</t>
  </si>
  <si>
    <t>Sundry Debtors</t>
  </si>
  <si>
    <t>Advance Against Floor Purchase</t>
  </si>
  <si>
    <t>Cash &amp; Bank Balances</t>
  </si>
  <si>
    <t>Property, Plant &amp; Equipments / Other fixed assets</t>
  </si>
  <si>
    <t>Fixed Assets</t>
  </si>
  <si>
    <t>Stock Of Stationary</t>
  </si>
  <si>
    <t>Insurance Stamps In Hand</t>
  </si>
  <si>
    <t>Income Statement</t>
  </si>
  <si>
    <t>Profit/(Loss) on Sale of Shares</t>
  </si>
  <si>
    <t>Dividend Income</t>
  </si>
  <si>
    <t>Interest Income</t>
  </si>
  <si>
    <t>Office Rent Income</t>
  </si>
  <si>
    <t>Profit/Loss Transferred From:</t>
  </si>
  <si>
    <t>Fire Revenue Account</t>
  </si>
  <si>
    <t>Marine Revenue Account</t>
  </si>
  <si>
    <t>Motor Revenue Account</t>
  </si>
  <si>
    <t>Miscellaneous Revenue Account</t>
  </si>
  <si>
    <t>Advertisement &amp; Publicity</t>
  </si>
  <si>
    <t>Fees &amp; Charges</t>
  </si>
  <si>
    <t>Directors Fee</t>
  </si>
  <si>
    <t>Audit Fees</t>
  </si>
  <si>
    <t>Legal &amp; Professional Fees</t>
  </si>
  <si>
    <t>Subscription</t>
  </si>
  <si>
    <t>Donation &amp; Subscription</t>
  </si>
  <si>
    <t>Depreciation</t>
  </si>
  <si>
    <t>Interest On Loan</t>
  </si>
  <si>
    <t>Registration &amp; Renewal</t>
  </si>
  <si>
    <t>Provision For Loss On Investment In Shares</t>
  </si>
  <si>
    <t>Premium collection &amp; other receipts</t>
  </si>
  <si>
    <t>Payments of magt. exp., commission, re-ins &amp; claim</t>
  </si>
  <si>
    <t>Income tax paid and deducted at source</t>
  </si>
  <si>
    <t>Acquisition of fixed assets</t>
  </si>
  <si>
    <t>Disposal of fixed assets</t>
  </si>
  <si>
    <t>National Ivestment Bond</t>
  </si>
  <si>
    <t>Investment in Share</t>
  </si>
  <si>
    <t>Interest on Short term Loan</t>
  </si>
  <si>
    <t>Overdraft</t>
  </si>
  <si>
    <t>Term loan</t>
  </si>
  <si>
    <t>Balance Sheet</t>
  </si>
  <si>
    <t>As at year end</t>
  </si>
  <si>
    <t>Liabilities and Capital</t>
  </si>
  <si>
    <t>Shareholders’ Equity</t>
  </si>
  <si>
    <t>Issued, Subscribed and Paid-up Capital</t>
  </si>
  <si>
    <t>Reserve or Contingency Account</t>
  </si>
  <si>
    <t>Balance of Fund &amp; Account</t>
  </si>
  <si>
    <t>Assets</t>
  </si>
  <si>
    <t>Net assets value per share</t>
  </si>
  <si>
    <t>Shares to calculate NAVPS</t>
  </si>
  <si>
    <t>Income</t>
  </si>
  <si>
    <t>Expenses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</si>
  <si>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</si>
  <si>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</si>
  <si>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</si>
  <si>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</si>
  <si>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</si>
  <si>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</si>
  <si>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</si>
  <si>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</si>
  <si>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</si>
  <si>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</si>
  <si>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</si>
  <si>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</si>
  <si>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</si>
  <si>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</si>
  <si>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Quarter 3</t>
  </si>
  <si>
    <t>Quarter 1</t>
  </si>
  <si>
    <t>Quarter 2</t>
  </si>
  <si>
    <t xml:space="preserve">Short term Loans </t>
  </si>
  <si>
    <t>Creditor &amp; accruals</t>
  </si>
  <si>
    <t>Investment income</t>
  </si>
  <si>
    <t>Management Expenses</t>
  </si>
  <si>
    <t>Deffered tax expenses</t>
  </si>
  <si>
    <t xml:space="preserve">Margine loan  </t>
  </si>
  <si>
    <t>SOD Loan</t>
  </si>
  <si>
    <t>Loan and overdraft</t>
  </si>
  <si>
    <t>Provision for WPPF</t>
  </si>
  <si>
    <t>Deferred Tax Liability</t>
  </si>
  <si>
    <t>Meeting, Conference &amp; AGM expenses</t>
  </si>
  <si>
    <t xml:space="preserve"> </t>
  </si>
  <si>
    <t xml:space="preserve">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</si>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</sst>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545453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medium">
        <color rgb="FFF2F2F2"/>
      </left>
      <right/>
      <top style="medium">
        <color rgb="FFF2F2F2"/>
      </top>
      <bottom/>
      <diagonal/>
    </border>
    <border>
      <left/>
      <right/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 style="medium">
        <color rgb="FFF2F2F2"/>
      </left>
      <right/>
      <top/>
      <bottom/>
      <diagonal/>
    </border>
    <border>
      <left/>
      <right style="medium">
        <color rgb="FFF2F2F2"/>
      </right>
      <top/>
      <bottom/>
      <diagonal/>
    </border>
    <border>
      <left style="medium">
        <color rgb="FFF2F2F2"/>
      </left>
      <right/>
      <top/>
      <bottom style="medium">
        <color rgb="FFF2F2F2"/>
      </bottom>
      <diagonal/>
    </border>
    <border>
      <left/>
      <right/>
      <top/>
      <bottom style="medium">
        <color rgb="FFF2F2F2"/>
      </bottom>
      <diagonal/>
    </border>
    <border>
      <left style="medium">
        <color rgb="FFF2F2F2"/>
      </left>
      <right/>
      <top style="medium">
        <color rgb="FFF2F2F2"/>
      </top>
      <bottom style="medium">
        <color rgb="FFF2F2F2"/>
      </bottom>
      <diagonal/>
    </border>
    <border>
      <left/>
      <right style="medium">
        <color rgb="FFF2F2F2"/>
      </right>
      <top style="medium">
        <color rgb="FFF2F2F2"/>
      </top>
      <bottom style="medium">
        <color rgb="FFF2F2F2"/>
      </bottom>
      <diagonal/>
    </border>
    <border>
      <left/>
      <right/>
      <top/>
      <bottom style="thin">
        <color indexed="64"/>
      </bottom>
      <diagonal/>
    </border>
    <border>
      <left style="medium">
        <color rgb="FFF2F2F2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2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Fill="1"/>
    <xf numFmtId="2" fontId="2" fillId="0" borderId="0" xfId="0" applyNumberFormat="1" applyFont="1" applyFill="1"/>
    <xf numFmtId="0" fontId="0" fillId="0" borderId="0" xfId="0" applyFont="1"/>
    <xf numFmtId="0" fontId="5" fillId="0" borderId="0" xfId="0" applyFont="1" applyFill="1"/>
    <xf numFmtId="0" fontId="8" fillId="0" borderId="1" xfId="0" applyFont="1" applyFill="1" applyBorder="1" applyAlignment="1">
      <alignment horizontal="center" wrapText="1"/>
    </xf>
    <xf numFmtId="0" fontId="8" fillId="0" borderId="2" xfId="0" applyFont="1" applyFill="1" applyBorder="1" applyAlignment="1">
      <alignment horizontal="right" wrapText="1"/>
    </xf>
    <xf numFmtId="0" fontId="8" fillId="0" borderId="3" xfId="0" applyFont="1" applyFill="1" applyBorder="1" applyAlignment="1">
      <alignment horizontal="right" wrapText="1"/>
    </xf>
    <xf numFmtId="0" fontId="6" fillId="0" borderId="4" xfId="0" applyFont="1" applyFill="1" applyBorder="1" applyAlignment="1">
      <alignment vertical="top" wrapText="1"/>
    </xf>
    <xf numFmtId="4" fontId="6" fillId="0" borderId="0" xfId="0" applyNumberFormat="1" applyFont="1" applyFill="1" applyAlignment="1">
      <alignment horizontal="right" vertical="top" wrapText="1"/>
    </xf>
    <xf numFmtId="4" fontId="6" fillId="0" borderId="5" xfId="0" applyNumberFormat="1" applyFont="1" applyFill="1" applyBorder="1" applyAlignment="1">
      <alignment horizontal="right" vertical="top" wrapText="1"/>
    </xf>
    <xf numFmtId="4" fontId="9" fillId="0" borderId="5" xfId="0" applyNumberFormat="1" applyFont="1" applyFill="1" applyBorder="1" applyAlignment="1">
      <alignment horizontal="right" vertical="top" wrapText="1"/>
    </xf>
    <xf numFmtId="0" fontId="8" fillId="0" borderId="4" xfId="0" applyFont="1" applyFill="1" applyBorder="1" applyAlignment="1">
      <alignment vertical="top" wrapText="1"/>
    </xf>
    <xf numFmtId="164" fontId="8" fillId="0" borderId="0" xfId="1" applyNumberFormat="1" applyFont="1" applyFill="1" applyBorder="1" applyAlignment="1">
      <alignment vertical="top" wrapText="1"/>
    </xf>
    <xf numFmtId="4" fontId="8" fillId="0" borderId="0" xfId="0" applyNumberFormat="1" applyFont="1" applyFill="1" applyAlignment="1">
      <alignment horizontal="right" vertical="top" wrapText="1"/>
    </xf>
    <xf numFmtId="4" fontId="8" fillId="0" borderId="5" xfId="0" applyNumberFormat="1" applyFont="1" applyFill="1" applyBorder="1" applyAlignment="1">
      <alignment horizontal="right" vertical="top" wrapText="1"/>
    </xf>
    <xf numFmtId="4" fontId="7" fillId="0" borderId="5" xfId="0" applyNumberFormat="1" applyFont="1" applyFill="1" applyBorder="1" applyAlignment="1">
      <alignment horizontal="right" vertical="top" wrapText="1"/>
    </xf>
    <xf numFmtId="0" fontId="7" fillId="0" borderId="5" xfId="0" applyFont="1" applyFill="1" applyBorder="1" applyAlignment="1">
      <alignment horizontal="right" vertical="top" wrapText="1"/>
    </xf>
    <xf numFmtId="0" fontId="6" fillId="0" borderId="5" xfId="0" applyFont="1" applyFill="1" applyBorder="1" applyAlignment="1">
      <alignment horizontal="right" vertical="top" wrapText="1"/>
    </xf>
    <xf numFmtId="2" fontId="9" fillId="0" borderId="7" xfId="0" applyNumberFormat="1" applyFont="1" applyFill="1" applyBorder="1" applyAlignment="1">
      <alignment horizontal="right" vertical="top" wrapText="1"/>
    </xf>
    <xf numFmtId="0" fontId="8" fillId="0" borderId="6" xfId="0" applyFont="1" applyFill="1" applyBorder="1" applyAlignment="1">
      <alignment vertical="top" wrapText="1"/>
    </xf>
    <xf numFmtId="2" fontId="8" fillId="0" borderId="7" xfId="0" applyNumberFormat="1" applyFont="1" applyFill="1" applyBorder="1" applyAlignment="1">
      <alignment horizontal="right" vertical="top" wrapText="1"/>
    </xf>
    <xf numFmtId="0" fontId="6" fillId="0" borderId="0" xfId="0" applyFont="1" applyFill="1" applyBorder="1" applyAlignment="1">
      <alignment vertical="top" wrapText="1"/>
    </xf>
    <xf numFmtId="0" fontId="8" fillId="0" borderId="0" xfId="0" applyFont="1" applyFill="1" applyBorder="1" applyAlignment="1">
      <alignment vertical="top" wrapText="1"/>
    </xf>
    <xf numFmtId="0" fontId="8" fillId="0" borderId="7" xfId="0" applyFont="1" applyFill="1" applyBorder="1" applyAlignment="1">
      <alignment vertical="top" wrapText="1"/>
    </xf>
    <xf numFmtId="0" fontId="4" fillId="0" borderId="0" xfId="0" applyFont="1"/>
    <xf numFmtId="0" fontId="9" fillId="0" borderId="1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0" fillId="0" borderId="0" xfId="0" applyFont="1"/>
    <xf numFmtId="0" fontId="11" fillId="0" borderId="4" xfId="0" applyFont="1" applyFill="1" applyBorder="1" applyAlignment="1">
      <alignment vertical="top" wrapText="1"/>
    </xf>
    <xf numFmtId="0" fontId="4" fillId="0" borderId="10" xfId="0" applyFont="1" applyBorder="1" applyAlignment="1">
      <alignment horizontal="left"/>
    </xf>
    <xf numFmtId="0" fontId="12" fillId="0" borderId="4" xfId="0" applyFont="1" applyFill="1" applyBorder="1" applyAlignment="1">
      <alignment vertical="top" wrapText="1"/>
    </xf>
    <xf numFmtId="0" fontId="6" fillId="0" borderId="4" xfId="0" applyFont="1" applyFill="1" applyBorder="1" applyAlignment="1">
      <alignment vertical="top"/>
    </xf>
    <xf numFmtId="0" fontId="4" fillId="0" borderId="10" xfId="0" applyFont="1" applyBorder="1"/>
    <xf numFmtId="164" fontId="6" fillId="0" borderId="0" xfId="0" applyNumberFormat="1" applyFont="1" applyFill="1" applyBorder="1" applyAlignment="1">
      <alignment vertical="top" wrapText="1"/>
    </xf>
    <xf numFmtId="0" fontId="0" fillId="0" borderId="1" xfId="0" applyFont="1" applyFill="1" applyBorder="1" applyAlignment="1">
      <alignment horizontal="center" wrapText="1"/>
    </xf>
    <xf numFmtId="0" fontId="0" fillId="0" borderId="4" xfId="0" applyFont="1" applyFill="1" applyBorder="1" applyAlignment="1">
      <alignment vertical="top" wrapText="1"/>
    </xf>
    <xf numFmtId="164" fontId="0" fillId="0" borderId="0" xfId="1" applyNumberFormat="1" applyFont="1" applyFill="1" applyAlignment="1">
      <alignment horizontal="right" vertical="top" wrapText="1"/>
    </xf>
    <xf numFmtId="164" fontId="0" fillId="0" borderId="5" xfId="1" applyNumberFormat="1" applyFont="1" applyFill="1" applyBorder="1" applyAlignment="1">
      <alignment horizontal="right" vertical="top" wrapText="1"/>
    </xf>
    <xf numFmtId="0" fontId="4" fillId="0" borderId="4" xfId="0" applyFont="1" applyFill="1" applyBorder="1" applyAlignment="1">
      <alignment vertical="top" wrapText="1"/>
    </xf>
    <xf numFmtId="2" fontId="4" fillId="0" borderId="7" xfId="0" applyNumberFormat="1" applyFont="1" applyFill="1" applyBorder="1" applyAlignment="1">
      <alignment horizontal="right" vertical="top" wrapText="1"/>
    </xf>
    <xf numFmtId="0" fontId="7" fillId="0" borderId="4" xfId="0" applyFont="1" applyFill="1" applyBorder="1" applyAlignment="1">
      <alignment vertical="top" wrapText="1"/>
    </xf>
    <xf numFmtId="164" fontId="7" fillId="0" borderId="0" xfId="1" applyNumberFormat="1" applyFont="1" applyFill="1" applyBorder="1" applyAlignment="1">
      <alignment vertical="top" wrapText="1"/>
    </xf>
    <xf numFmtId="4" fontId="7" fillId="0" borderId="0" xfId="0" applyNumberFormat="1" applyFont="1" applyFill="1" applyAlignment="1">
      <alignment horizontal="right" vertical="top" wrapText="1"/>
    </xf>
    <xf numFmtId="0" fontId="7" fillId="0" borderId="0" xfId="0" applyFont="1" applyFill="1" applyAlignment="1">
      <alignment horizontal="right" vertical="top" wrapText="1"/>
    </xf>
    <xf numFmtId="0" fontId="7" fillId="0" borderId="0" xfId="0" applyFont="1" applyFill="1" applyBorder="1" applyAlignment="1">
      <alignment vertical="top" wrapText="1"/>
    </xf>
    <xf numFmtId="0" fontId="9" fillId="0" borderId="4" xfId="0" applyFont="1" applyFill="1" applyBorder="1" applyAlignment="1">
      <alignment vertical="top" wrapText="1"/>
    </xf>
    <xf numFmtId="0" fontId="9" fillId="0" borderId="0" xfId="0" applyFont="1" applyFill="1" applyBorder="1" applyAlignment="1">
      <alignment vertical="top" wrapText="1"/>
    </xf>
    <xf numFmtId="4" fontId="9" fillId="0" borderId="0" xfId="0" applyNumberFormat="1" applyFont="1" applyFill="1" applyAlignment="1">
      <alignment horizontal="right" vertical="top" wrapText="1"/>
    </xf>
    <xf numFmtId="3" fontId="9" fillId="0" borderId="0" xfId="0" applyNumberFormat="1" applyFont="1" applyFill="1" applyAlignment="1">
      <alignment horizontal="right" vertical="top" wrapText="1"/>
    </xf>
    <xf numFmtId="4" fontId="13" fillId="2" borderId="8" xfId="0" applyNumberFormat="1" applyFont="1" applyFill="1" applyBorder="1" applyAlignment="1">
      <alignment horizontal="right" vertical="top" wrapText="1"/>
    </xf>
    <xf numFmtId="4" fontId="13" fillId="2" borderId="9" xfId="0" applyNumberFormat="1" applyFont="1" applyFill="1" applyBorder="1" applyAlignment="1">
      <alignment horizontal="right" vertical="top" wrapText="1"/>
    </xf>
    <xf numFmtId="0" fontId="9" fillId="0" borderId="6" xfId="0" applyFont="1" applyFill="1" applyBorder="1" applyAlignment="1">
      <alignment vertical="top" wrapText="1"/>
    </xf>
    <xf numFmtId="0" fontId="9" fillId="0" borderId="7" xfId="0" applyFont="1" applyFill="1" applyBorder="1" applyAlignment="1">
      <alignment vertical="top" wrapText="1"/>
    </xf>
    <xf numFmtId="0" fontId="9" fillId="0" borderId="0" xfId="0" applyFont="1"/>
    <xf numFmtId="0" fontId="4" fillId="0" borderId="11" xfId="0" applyFont="1" applyBorder="1" applyAlignment="1">
      <alignment vertical="top" wrapText="1"/>
    </xf>
    <xf numFmtId="164" fontId="0" fillId="0" borderId="0" xfId="1" applyNumberFormat="1" applyFont="1" applyFill="1" applyBorder="1" applyAlignment="1">
      <alignment horizontal="right" vertical="top" wrapText="1"/>
    </xf>
    <xf numFmtId="0" fontId="4" fillId="0" borderId="0" xfId="0" applyFont="1" applyBorder="1"/>
    <xf numFmtId="0" fontId="4" fillId="0" borderId="12" xfId="0" applyFont="1" applyBorder="1"/>
    <xf numFmtId="0" fontId="14" fillId="0" borderId="1" xfId="0" applyFont="1" applyFill="1" applyBorder="1" applyAlignment="1">
      <alignment horizontal="left" wrapText="1"/>
    </xf>
    <xf numFmtId="164" fontId="14" fillId="0" borderId="2" xfId="1" applyNumberFormat="1" applyFont="1" applyFill="1" applyBorder="1" applyAlignment="1">
      <alignment horizontal="right" wrapText="1"/>
    </xf>
    <xf numFmtId="0" fontId="7" fillId="0" borderId="0" xfId="0" applyFont="1" applyFill="1" applyAlignment="1">
      <alignment vertical="center" wrapText="1"/>
    </xf>
    <xf numFmtId="0" fontId="7" fillId="0" borderId="1" xfId="0" applyFont="1" applyFill="1" applyBorder="1" applyAlignment="1">
      <alignment horizontal="left" wrapText="1"/>
    </xf>
    <xf numFmtId="164" fontId="7" fillId="0" borderId="2" xfId="1" applyNumberFormat="1" applyFont="1" applyFill="1" applyBorder="1" applyAlignment="1">
      <alignment horizontal="right" wrapText="1"/>
    </xf>
    <xf numFmtId="164" fontId="9" fillId="0" borderId="0" xfId="1" applyNumberFormat="1" applyFont="1" applyFill="1" applyAlignment="1">
      <alignment horizontal="right" vertical="top" wrapText="1"/>
    </xf>
    <xf numFmtId="164" fontId="7" fillId="0" borderId="0" xfId="1" applyNumberFormat="1" applyFont="1" applyFill="1" applyAlignment="1">
      <alignment horizontal="right" vertical="top" wrapText="1"/>
    </xf>
    <xf numFmtId="164" fontId="6" fillId="0" borderId="0" xfId="1" applyNumberFormat="1" applyFont="1" applyFill="1" applyAlignment="1">
      <alignment horizontal="right" vertical="top" wrapText="1"/>
    </xf>
    <xf numFmtId="164" fontId="8" fillId="0" borderId="0" xfId="1" applyNumberFormat="1" applyFont="1" applyFill="1" applyAlignment="1">
      <alignment horizontal="right" vertical="top" wrapText="1"/>
    </xf>
    <xf numFmtId="0" fontId="15" fillId="0" borderId="6" xfId="0" applyFont="1" applyFill="1" applyBorder="1" applyAlignment="1">
      <alignment vertical="top" wrapText="1"/>
    </xf>
    <xf numFmtId="15" fontId="8" fillId="0" borderId="5" xfId="0" applyNumberFormat="1" applyFont="1" applyFill="1" applyBorder="1" applyAlignment="1">
      <alignment horizontal="right" wrapText="1"/>
    </xf>
    <xf numFmtId="15" fontId="8" fillId="0" borderId="0" xfId="0" applyNumberFormat="1" applyFont="1" applyFill="1" applyBorder="1" applyAlignment="1">
      <alignment horizontal="right" wrapText="1"/>
    </xf>
    <xf numFmtId="15" fontId="9" fillId="0" borderId="0" xfId="0" applyNumberFormat="1" applyFont="1" applyBorder="1" applyAlignment="1">
      <alignment horizontal="right"/>
    </xf>
    <xf numFmtId="43" fontId="6" fillId="0" borderId="4" xfId="1" applyFont="1" applyFill="1" applyBorder="1" applyAlignment="1">
      <alignment vertical="top" wrapText="1"/>
    </xf>
    <xf numFmtId="164" fontId="9" fillId="0" borderId="5" xfId="1" applyNumberFormat="1" applyFont="1" applyFill="1" applyBorder="1" applyAlignment="1">
      <alignment horizontal="right" vertical="top" wrapText="1"/>
    </xf>
    <xf numFmtId="164" fontId="7" fillId="0" borderId="5" xfId="1" applyNumberFormat="1" applyFont="1" applyFill="1" applyBorder="1" applyAlignment="1">
      <alignment horizontal="right" vertical="top" wrapText="1"/>
    </xf>
    <xf numFmtId="164" fontId="3" fillId="0" borderId="5" xfId="1" applyNumberFormat="1" applyFont="1" applyFill="1" applyBorder="1" applyAlignment="1">
      <alignment horizontal="right" vertical="top" wrapText="1"/>
    </xf>
    <xf numFmtId="164" fontId="11" fillId="0" borderId="0" xfId="1" applyNumberFormat="1" applyFont="1" applyFill="1" applyBorder="1" applyAlignment="1">
      <alignment vertical="top" wrapText="1"/>
    </xf>
    <xf numFmtId="164" fontId="12" fillId="0" borderId="0" xfId="1" applyNumberFormat="1" applyFont="1" applyFill="1" applyBorder="1" applyAlignment="1">
      <alignment vertical="top" wrapText="1"/>
    </xf>
    <xf numFmtId="164" fontId="9" fillId="0" borderId="0" xfId="1" applyNumberFormat="1" applyFont="1" applyBorder="1" applyAlignment="1"/>
    <xf numFmtId="164" fontId="8" fillId="0" borderId="0" xfId="1" applyNumberFormat="1" applyFont="1" applyFill="1" applyBorder="1" applyAlignment="1">
      <alignment wrapText="1"/>
    </xf>
    <xf numFmtId="164" fontId="8" fillId="0" borderId="5" xfId="1" applyNumberFormat="1" applyFont="1" applyFill="1" applyBorder="1" applyAlignment="1">
      <alignment wrapText="1"/>
    </xf>
    <xf numFmtId="164" fontId="10" fillId="0" borderId="0" xfId="1" applyNumberFormat="1" applyFont="1" applyAlignment="1"/>
    <xf numFmtId="164" fontId="4" fillId="0" borderId="0" xfId="1" applyNumberFormat="1" applyFont="1" applyBorder="1" applyAlignment="1"/>
    <xf numFmtId="164" fontId="0" fillId="0" borderId="0" xfId="1" applyNumberFormat="1" applyFont="1" applyFill="1" applyBorder="1" applyAlignment="1">
      <alignment horizontal="right" wrapText="1"/>
    </xf>
    <xf numFmtId="164" fontId="0" fillId="0" borderId="5" xfId="1" applyNumberFormat="1" applyFont="1" applyFill="1" applyBorder="1" applyAlignment="1">
      <alignment horizontal="right" wrapText="1"/>
    </xf>
    <xf numFmtId="164" fontId="7" fillId="0" borderId="5" xfId="1" applyNumberFormat="1" applyFont="1" applyFill="1" applyBorder="1" applyAlignment="1">
      <alignment horizontal="right" wrapText="1"/>
    </xf>
    <xf numFmtId="164" fontId="7" fillId="0" borderId="0" xfId="1" applyNumberFormat="1" applyFont="1" applyFill="1" applyBorder="1" applyAlignment="1">
      <alignment horizontal="right" vertical="top" wrapText="1"/>
    </xf>
    <xf numFmtId="164" fontId="4" fillId="0" borderId="0" xfId="1" applyNumberFormat="1" applyFont="1" applyFill="1" applyBorder="1" applyAlignment="1">
      <alignment horizontal="right" vertical="top" wrapText="1"/>
    </xf>
    <xf numFmtId="164" fontId="0" fillId="0" borderId="0" xfId="1" applyNumberFormat="1" applyFont="1" applyAlignment="1">
      <alignment horizontal="right"/>
    </xf>
    <xf numFmtId="164" fontId="14" fillId="0" borderId="3" xfId="1" applyNumberFormat="1" applyFont="1" applyFill="1" applyBorder="1" applyAlignment="1">
      <alignment horizontal="right" wrapText="1"/>
    </xf>
    <xf numFmtId="164" fontId="7" fillId="0" borderId="3" xfId="1" applyNumberFormat="1" applyFont="1" applyFill="1" applyBorder="1" applyAlignment="1">
      <alignment horizontal="right" wrapText="1"/>
    </xf>
    <xf numFmtId="164" fontId="2" fillId="0" borderId="0" xfId="1" applyNumberFormat="1" applyFont="1" applyFill="1" applyAlignment="1">
      <alignment horizontal="right"/>
    </xf>
    <xf numFmtId="164" fontId="0" fillId="0" borderId="0" xfId="1" applyNumberFormat="1" applyFont="1" applyFill="1" applyAlignment="1">
      <alignment horizontal="right"/>
    </xf>
    <xf numFmtId="164" fontId="6" fillId="0" borderId="0" xfId="1" applyNumberFormat="1" applyFont="1" applyFill="1" applyAlignment="1">
      <alignment horizontal="right"/>
    </xf>
    <xf numFmtId="0" fontId="8" fillId="0" borderId="0" xfId="0" applyFont="1" applyFill="1" applyBorder="1" applyAlignment="1">
      <alignment horizontal="right" wrapText="1"/>
    </xf>
    <xf numFmtId="0" fontId="0" fillId="0" borderId="0" xfId="0" applyFont="1" applyBorder="1"/>
    <xf numFmtId="15" fontId="4" fillId="0" borderId="0" xfId="0" applyNumberFormat="1" applyFont="1"/>
    <xf numFmtId="3" fontId="9" fillId="0" borderId="0" xfId="0" applyNumberFormat="1" applyFont="1" applyFill="1" applyBorder="1" applyAlignment="1">
      <alignment horizontal="right" vertical="top" wrapText="1"/>
    </xf>
    <xf numFmtId="15" fontId="4" fillId="0" borderId="0" xfId="0" applyNumberFormat="1" applyFont="1" applyAlignment="1">
      <alignment horizontal="right"/>
    </xf>
    <xf numFmtId="164" fontId="0" fillId="0" borderId="0" xfId="1" applyNumberFormat="1" applyFont="1"/>
    <xf numFmtId="164" fontId="0" fillId="0" borderId="0" xfId="1" applyNumberFormat="1" applyFont="1" applyFill="1" applyBorder="1"/>
    <xf numFmtId="164" fontId="4" fillId="0" borderId="0" xfId="1" applyNumberFormat="1" applyFont="1"/>
    <xf numFmtId="0" fontId="15" fillId="0" borderId="0" xfId="0" applyFont="1" applyFill="1" applyAlignment="1">
      <alignment horizontal="center"/>
    </xf>
    <xf numFmtId="15" fontId="15" fillId="0" borderId="0" xfId="0" applyNumberFormat="1" applyFont="1" applyFill="1" applyAlignment="1">
      <alignment horizontal="center"/>
    </xf>
    <xf numFmtId="164" fontId="4" fillId="0" borderId="0" xfId="1" applyNumberFormat="1" applyFont="1" applyFill="1" applyAlignment="1">
      <alignment horizontal="right" vertical="top" wrapText="1"/>
    </xf>
    <xf numFmtId="164" fontId="2" fillId="0" borderId="0" xfId="1" applyNumberFormat="1" applyFont="1" applyFill="1"/>
    <xf numFmtId="164" fontId="7" fillId="0" borderId="0" xfId="1" applyNumberFormat="1" applyFont="1" applyFill="1" applyBorder="1" applyAlignment="1">
      <alignment horizontal="right" wrapText="1"/>
    </xf>
    <xf numFmtId="164" fontId="3" fillId="0" borderId="0" xfId="1" applyNumberFormat="1" applyFont="1" applyFill="1" applyBorder="1" applyAlignment="1">
      <alignment horizontal="right" vertical="top" wrapText="1"/>
    </xf>
    <xf numFmtId="0" fontId="7" fillId="0" borderId="0" xfId="0" applyFont="1" applyFill="1" applyBorder="1" applyAlignment="1">
      <alignment horizontal="right" vertical="top" wrapText="1"/>
    </xf>
    <xf numFmtId="4" fontId="9" fillId="0" borderId="0" xfId="0" applyNumberFormat="1" applyFont="1" applyFill="1" applyBorder="1" applyAlignment="1">
      <alignment horizontal="right" vertical="top" wrapText="1"/>
    </xf>
    <xf numFmtId="4" fontId="7" fillId="0" borderId="0" xfId="0" applyNumberFormat="1" applyFont="1" applyFill="1" applyBorder="1" applyAlignment="1">
      <alignment horizontal="right" vertical="top" wrapText="1"/>
    </xf>
    <xf numFmtId="4" fontId="13" fillId="2" borderId="0" xfId="0" applyNumberFormat="1" applyFont="1" applyFill="1" applyBorder="1" applyAlignment="1">
      <alignment horizontal="right" vertical="top" wrapText="1"/>
    </xf>
    <xf numFmtId="2" fontId="9" fillId="0" borderId="0" xfId="0" applyNumberFormat="1" applyFont="1" applyFill="1" applyBorder="1" applyAlignment="1">
      <alignment horizontal="right" vertical="top" wrapText="1"/>
    </xf>
    <xf numFmtId="164" fontId="2" fillId="0" borderId="5" xfId="1" applyNumberFormat="1" applyFont="1" applyFill="1" applyBorder="1" applyAlignment="1">
      <alignment vertical="top" wrapText="1"/>
    </xf>
    <xf numFmtId="164" fontId="15" fillId="0" borderId="5" xfId="1" applyNumberFormat="1" applyFont="1" applyFill="1" applyBorder="1" applyAlignment="1">
      <alignment vertical="top" wrapText="1"/>
    </xf>
    <xf numFmtId="164" fontId="2" fillId="0" borderId="0" xfId="1" applyNumberFormat="1" applyFont="1" applyFill="1" applyBorder="1" applyAlignment="1">
      <alignment vertical="top" wrapText="1"/>
    </xf>
    <xf numFmtId="164" fontId="2" fillId="0" borderId="0" xfId="1" applyNumberFormat="1" applyFont="1" applyFill="1" applyAlignment="1">
      <alignment vertical="top" wrapText="1"/>
    </xf>
    <xf numFmtId="164" fontId="4" fillId="0" borderId="5" xfId="1" applyNumberFormat="1" applyFont="1" applyFill="1" applyBorder="1" applyAlignment="1">
      <alignment horizontal="right" vertical="top" wrapText="1"/>
    </xf>
    <xf numFmtId="164" fontId="15" fillId="0" borderId="0" xfId="1" applyNumberFormat="1" applyFont="1" applyFill="1" applyBorder="1" applyAlignment="1">
      <alignment vertical="top" wrapText="1"/>
    </xf>
    <xf numFmtId="164" fontId="15" fillId="0" borderId="0" xfId="1" applyNumberFormat="1" applyFont="1" applyFill="1" applyAlignment="1">
      <alignment vertical="top" wrapText="1"/>
    </xf>
    <xf numFmtId="164" fontId="3" fillId="0" borderId="0" xfId="1" applyNumberFormat="1" applyFont="1" applyAlignment="1"/>
    <xf numFmtId="164" fontId="2" fillId="0" borderId="0" xfId="1" applyNumberFormat="1" applyFont="1" applyFill="1" applyBorder="1" applyAlignment="1">
      <alignment vertical="top"/>
    </xf>
    <xf numFmtId="164" fontId="3" fillId="0" borderId="7" xfId="1" applyNumberFormat="1" applyFont="1" applyFill="1" applyBorder="1" applyAlignment="1">
      <alignment horizontal="right" vertical="top" wrapText="1"/>
    </xf>
    <xf numFmtId="164" fontId="2" fillId="0" borderId="5" xfId="1" applyNumberFormat="1" applyFont="1" applyFill="1" applyBorder="1" applyAlignment="1">
      <alignment horizontal="right" vertical="top" wrapText="1"/>
    </xf>
    <xf numFmtId="2" fontId="15" fillId="0" borderId="7" xfId="0" applyNumberFormat="1" applyFont="1" applyFill="1" applyBorder="1" applyAlignment="1">
      <alignment horizontal="right" vertical="top" wrapText="1"/>
    </xf>
    <xf numFmtId="164" fontId="2" fillId="0" borderId="0" xfId="0" applyNumberFormat="1" applyFont="1" applyFill="1" applyBorder="1" applyAlignment="1">
      <alignment vertical="top" wrapText="1"/>
    </xf>
    <xf numFmtId="0" fontId="15" fillId="0" borderId="0" xfId="0" applyFont="1" applyFill="1" applyAlignment="1">
      <alignment horizontal="right"/>
    </xf>
    <xf numFmtId="15" fontId="15" fillId="0" borderId="0" xfId="0" applyNumberFormat="1" applyFont="1" applyFill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pane xSplit="1" topLeftCell="G1" activePane="topRight" state="frozen"/>
      <selection pane="topRight" activeCell="G5" sqref="G5"/>
    </sheetView>
  </sheetViews>
  <sheetFormatPr defaultRowHeight="15" x14ac:dyDescent="0.25"/>
  <cols>
    <col min="1" max="1" width="35.42578125" style="4" customWidth="1"/>
    <col min="2" max="2" width="19" style="4" customWidth="1"/>
    <col min="3" max="3" width="17.140625" style="4" bestFit="1" customWidth="1"/>
    <col min="4" max="4" width="15.5703125" style="4" customWidth="1"/>
    <col min="5" max="5" width="19.28515625" style="4" bestFit="1" customWidth="1"/>
    <col min="6" max="6" width="18" style="4" customWidth="1"/>
    <col min="7" max="7" width="16.85546875" style="4" customWidth="1"/>
    <col min="8" max="8" width="16.28515625" style="4" customWidth="1"/>
    <col min="9" max="9" width="13.140625" style="4" customWidth="1"/>
    <col min="10" max="16384" width="9.140625" style="4"/>
  </cols>
  <sheetData>
    <row r="1" spans="1:9" ht="18.75" x14ac:dyDescent="0.3">
      <c r="A1" s="5" t="s">
        <v>0</v>
      </c>
      <c r="B1" s="5"/>
      <c r="C1" s="5"/>
      <c r="D1" s="5"/>
    </row>
    <row r="2" spans="1:9" x14ac:dyDescent="0.25">
      <c r="A2" s="26" t="s">
        <v>57</v>
      </c>
      <c r="B2" s="26"/>
      <c r="F2" s="96"/>
      <c r="G2" s="96"/>
    </row>
    <row r="3" spans="1:9" ht="9.75" customHeight="1" thickBot="1" x14ac:dyDescent="0.3">
      <c r="A3" s="26" t="s">
        <v>58</v>
      </c>
      <c r="B3" s="26"/>
      <c r="F3" s="96"/>
      <c r="G3" s="96"/>
    </row>
    <row r="4" spans="1:9" ht="16.5" customHeight="1" x14ac:dyDescent="0.25">
      <c r="A4" s="6"/>
      <c r="B4" s="7" t="s">
        <v>83</v>
      </c>
      <c r="C4" s="7" t="s">
        <v>84</v>
      </c>
      <c r="D4" s="7" t="s">
        <v>85</v>
      </c>
      <c r="E4" s="7" t="s">
        <v>83</v>
      </c>
      <c r="F4" s="95" t="s">
        <v>84</v>
      </c>
      <c r="G4" s="95" t="s">
        <v>85</v>
      </c>
      <c r="H4" s="98" t="s">
        <v>83</v>
      </c>
      <c r="I4" s="95"/>
    </row>
    <row r="5" spans="1:9" ht="15.75" x14ac:dyDescent="0.25">
      <c r="A5" s="27" t="s">
        <v>59</v>
      </c>
      <c r="B5" s="72">
        <v>43008</v>
      </c>
      <c r="C5" s="71">
        <v>43190</v>
      </c>
      <c r="D5" s="71">
        <v>43281</v>
      </c>
      <c r="E5" s="71">
        <v>43373</v>
      </c>
      <c r="F5" s="70">
        <v>43555</v>
      </c>
      <c r="G5" s="99">
        <v>43646</v>
      </c>
      <c r="H5" s="70">
        <v>43738</v>
      </c>
      <c r="I5" s="99"/>
    </row>
    <row r="6" spans="1:9" ht="15.75" x14ac:dyDescent="0.25">
      <c r="A6" s="28"/>
      <c r="B6" s="79"/>
      <c r="C6" s="80"/>
      <c r="D6" s="80"/>
      <c r="E6" s="80"/>
      <c r="F6" s="81"/>
      <c r="G6" s="81"/>
      <c r="H6" s="75"/>
      <c r="I6" s="100"/>
    </row>
    <row r="7" spans="1:9" ht="15.75" x14ac:dyDescent="0.25">
      <c r="A7" s="29" t="s">
        <v>60</v>
      </c>
      <c r="B7" s="82"/>
      <c r="C7" s="80"/>
      <c r="D7" s="80"/>
      <c r="E7" s="80"/>
      <c r="F7" s="81"/>
      <c r="G7" s="81"/>
      <c r="H7" s="75"/>
      <c r="I7" s="100"/>
    </row>
    <row r="8" spans="1:9" ht="30" x14ac:dyDescent="0.25">
      <c r="A8" s="30" t="s">
        <v>61</v>
      </c>
      <c r="B8" s="77">
        <v>350301380</v>
      </c>
      <c r="C8" s="116">
        <v>350301380</v>
      </c>
      <c r="D8" s="116">
        <v>350301380</v>
      </c>
      <c r="E8" s="117">
        <v>367816449</v>
      </c>
      <c r="F8" s="114">
        <v>367816450</v>
      </c>
      <c r="G8" s="114">
        <v>367816450</v>
      </c>
      <c r="H8" s="118">
        <v>386207273</v>
      </c>
      <c r="I8" s="100"/>
    </row>
    <row r="9" spans="1:9" ht="15.75" x14ac:dyDescent="0.25">
      <c r="A9" s="30" t="s">
        <v>62</v>
      </c>
      <c r="B9" s="119">
        <f>SUM(B10:B12)</f>
        <v>65672302</v>
      </c>
      <c r="C9" s="119">
        <f>SUM(C10:C12)</f>
        <v>81360411</v>
      </c>
      <c r="D9" s="119">
        <f>SUM(D10:D12)</f>
        <v>82865046</v>
      </c>
      <c r="E9" s="119">
        <f t="shared" ref="E9:I9" si="0">SUM(E10:E12)</f>
        <v>66235676</v>
      </c>
      <c r="F9" s="119">
        <f t="shared" si="0"/>
        <v>87565957</v>
      </c>
      <c r="G9" s="119">
        <f t="shared" si="0"/>
        <v>88482774</v>
      </c>
      <c r="H9" s="119">
        <f t="shared" si="0"/>
        <v>73062110</v>
      </c>
      <c r="I9" s="14">
        <f t="shared" si="0"/>
        <v>0</v>
      </c>
    </row>
    <row r="10" spans="1:9" ht="15.75" x14ac:dyDescent="0.25">
      <c r="A10" s="9" t="s">
        <v>1</v>
      </c>
      <c r="B10" s="116">
        <v>49135412</v>
      </c>
      <c r="C10" s="116">
        <v>49135412</v>
      </c>
      <c r="D10" s="116">
        <v>45135412</v>
      </c>
      <c r="E10" s="117">
        <v>49135412</v>
      </c>
      <c r="F10" s="114">
        <v>49135412</v>
      </c>
      <c r="G10" s="114">
        <v>45135412</v>
      </c>
      <c r="H10" s="76">
        <v>45135412</v>
      </c>
      <c r="I10" s="100"/>
    </row>
    <row r="11" spans="1:9" ht="15.75" x14ac:dyDescent="0.25">
      <c r="A11" s="9" t="s">
        <v>2</v>
      </c>
      <c r="B11" s="116">
        <v>16536890</v>
      </c>
      <c r="C11" s="116">
        <v>32224999</v>
      </c>
      <c r="D11" s="116">
        <v>33729634</v>
      </c>
      <c r="E11" s="117">
        <v>17100264</v>
      </c>
      <c r="F11" s="114">
        <v>38430545</v>
      </c>
      <c r="G11" s="114">
        <v>39347362</v>
      </c>
      <c r="H11" s="76">
        <v>23926698</v>
      </c>
      <c r="I11" s="100"/>
    </row>
    <row r="12" spans="1:9" ht="15.75" x14ac:dyDescent="0.25">
      <c r="A12" s="73" t="s">
        <v>3</v>
      </c>
      <c r="B12" s="116"/>
      <c r="C12" s="116"/>
      <c r="D12" s="116">
        <v>4000000</v>
      </c>
      <c r="E12" s="117"/>
      <c r="F12" s="114"/>
      <c r="G12" s="114">
        <v>4000000</v>
      </c>
      <c r="H12" s="76">
        <v>4000000</v>
      </c>
      <c r="I12" s="100"/>
    </row>
    <row r="13" spans="1:9" ht="15.75" x14ac:dyDescent="0.25">
      <c r="A13" s="13"/>
      <c r="B13" s="119">
        <f>B8+B9</f>
        <v>415973682</v>
      </c>
      <c r="C13" s="119">
        <f>C8+C9</f>
        <v>431661791</v>
      </c>
      <c r="D13" s="119">
        <f>D8+D9</f>
        <v>433166426</v>
      </c>
      <c r="E13" s="119">
        <f t="shared" ref="E13" si="1">E8+E9</f>
        <v>434052125</v>
      </c>
      <c r="F13" s="119">
        <f>F8+F9</f>
        <v>455382407</v>
      </c>
      <c r="G13" s="119">
        <f>G8+G9</f>
        <v>456299224</v>
      </c>
      <c r="H13" s="119">
        <f>H8+H9</f>
        <v>459269383</v>
      </c>
      <c r="I13" s="14">
        <f t="shared" ref="I13" si="2">I8+I9</f>
        <v>0</v>
      </c>
    </row>
    <row r="14" spans="1:9" ht="15.75" x14ac:dyDescent="0.25">
      <c r="A14" s="13"/>
      <c r="B14" s="119"/>
      <c r="C14" s="119"/>
      <c r="D14" s="119"/>
      <c r="E14" s="120"/>
      <c r="F14" s="115"/>
      <c r="G14" s="115"/>
      <c r="H14" s="76"/>
      <c r="I14" s="100"/>
    </row>
    <row r="15" spans="1:9" x14ac:dyDescent="0.25">
      <c r="A15" s="30" t="s">
        <v>63</v>
      </c>
      <c r="B15" s="119">
        <f>SUM(B16:B20)</f>
        <v>0</v>
      </c>
      <c r="C15" s="119">
        <f>SUM(C16:C20)</f>
        <v>0</v>
      </c>
      <c r="D15" s="119">
        <f>SUM(D16:D20)</f>
        <v>26465454</v>
      </c>
      <c r="E15" s="119">
        <f t="shared" ref="E15:H15" si="3">SUM(E16:E20)</f>
        <v>0</v>
      </c>
      <c r="F15" s="119">
        <f t="shared" si="3"/>
        <v>0</v>
      </c>
      <c r="G15" s="119">
        <f t="shared" si="3"/>
        <v>63729304</v>
      </c>
      <c r="H15" s="119">
        <f t="shared" si="3"/>
        <v>75729043</v>
      </c>
      <c r="I15" s="100"/>
    </row>
    <row r="16" spans="1:9" ht="15.75" x14ac:dyDescent="0.25">
      <c r="A16" s="9" t="s">
        <v>4</v>
      </c>
      <c r="B16" s="116"/>
      <c r="C16" s="116"/>
      <c r="D16" s="116">
        <v>7163975</v>
      </c>
      <c r="E16" s="117"/>
      <c r="F16" s="114"/>
      <c r="G16" s="114">
        <v>16803922</v>
      </c>
      <c r="H16" s="76">
        <v>24501333</v>
      </c>
      <c r="I16" s="100"/>
    </row>
    <row r="17" spans="1:9" ht="31.5" x14ac:dyDescent="0.25">
      <c r="A17" s="9" t="s">
        <v>5</v>
      </c>
      <c r="B17" s="116"/>
      <c r="C17" s="116"/>
      <c r="D17" s="116">
        <v>13215657</v>
      </c>
      <c r="E17" s="117"/>
      <c r="F17" s="114"/>
      <c r="G17" s="114">
        <v>39776878</v>
      </c>
      <c r="H17" s="76">
        <v>36275059</v>
      </c>
      <c r="I17" s="100"/>
    </row>
    <row r="18" spans="1:9" ht="31.5" x14ac:dyDescent="0.25">
      <c r="A18" s="9" t="s">
        <v>6</v>
      </c>
      <c r="B18" s="116"/>
      <c r="C18" s="116"/>
      <c r="D18" s="116"/>
      <c r="E18" s="117"/>
      <c r="F18" s="114"/>
      <c r="G18" s="114"/>
      <c r="H18" s="76"/>
      <c r="I18" s="100"/>
    </row>
    <row r="19" spans="1:9" ht="15.75" x14ac:dyDescent="0.25">
      <c r="A19" s="9" t="s">
        <v>7</v>
      </c>
      <c r="B19" s="116"/>
      <c r="C19" s="116"/>
      <c r="D19" s="116">
        <v>3831972</v>
      </c>
      <c r="E19" s="117"/>
      <c r="F19" s="114"/>
      <c r="G19" s="114">
        <v>5741966</v>
      </c>
      <c r="H19" s="76">
        <v>11917644</v>
      </c>
      <c r="I19" s="100"/>
    </row>
    <row r="20" spans="1:9" ht="15.75" x14ac:dyDescent="0.25">
      <c r="A20" s="9" t="s">
        <v>8</v>
      </c>
      <c r="B20" s="116"/>
      <c r="C20" s="116"/>
      <c r="D20" s="116">
        <v>2253850</v>
      </c>
      <c r="E20" s="117"/>
      <c r="F20" s="114"/>
      <c r="G20" s="114">
        <v>1406538</v>
      </c>
      <c r="H20" s="76">
        <v>3035007</v>
      </c>
      <c r="I20" s="100"/>
    </row>
    <row r="21" spans="1:9" x14ac:dyDescent="0.25">
      <c r="A21" s="30" t="s">
        <v>9</v>
      </c>
      <c r="B21" s="119"/>
      <c r="C21" s="119"/>
      <c r="D21" s="119">
        <v>1625821</v>
      </c>
      <c r="E21" s="120"/>
      <c r="F21" s="115"/>
      <c r="G21" s="115">
        <v>2961380</v>
      </c>
      <c r="H21" s="118">
        <v>4365956</v>
      </c>
      <c r="I21" s="100"/>
    </row>
    <row r="22" spans="1:9" x14ac:dyDescent="0.25">
      <c r="A22" s="30"/>
      <c r="B22" s="77"/>
      <c r="C22" s="119"/>
      <c r="D22" s="119"/>
      <c r="E22" s="120"/>
      <c r="F22" s="115"/>
      <c r="G22" s="115"/>
      <c r="H22" s="118"/>
      <c r="I22" s="100"/>
    </row>
    <row r="23" spans="1:9" ht="15.75" x14ac:dyDescent="0.25">
      <c r="A23" s="30" t="s">
        <v>10</v>
      </c>
      <c r="B23" s="119">
        <f t="shared" ref="B23:H23" si="4">SUM(B24:B30)</f>
        <v>279224589</v>
      </c>
      <c r="C23" s="119">
        <f t="shared" si="4"/>
        <v>299454641</v>
      </c>
      <c r="D23" s="119">
        <f t="shared" si="4"/>
        <v>276305605</v>
      </c>
      <c r="E23" s="119">
        <f t="shared" si="4"/>
        <v>318930530</v>
      </c>
      <c r="F23" s="119">
        <f t="shared" si="4"/>
        <v>354020652</v>
      </c>
      <c r="G23" s="119">
        <f t="shared" si="4"/>
        <v>307479998</v>
      </c>
      <c r="H23" s="119">
        <f t="shared" si="4"/>
        <v>296178157</v>
      </c>
      <c r="I23" s="14">
        <f t="shared" ref="I23" si="5">SUM(I24:I30)</f>
        <v>0</v>
      </c>
    </row>
    <row r="24" spans="1:9" ht="47.25" x14ac:dyDescent="0.25">
      <c r="A24" s="9" t="s">
        <v>11</v>
      </c>
      <c r="B24" s="116"/>
      <c r="C24" s="116"/>
      <c r="D24" s="116">
        <v>48698517</v>
      </c>
      <c r="E24" s="117"/>
      <c r="F24" s="114"/>
      <c r="G24" s="114">
        <v>58767215</v>
      </c>
      <c r="H24" s="76">
        <v>58484162</v>
      </c>
      <c r="I24" s="100"/>
    </row>
    <row r="25" spans="1:9" ht="47.25" x14ac:dyDescent="0.25">
      <c r="A25" s="9" t="s">
        <v>12</v>
      </c>
      <c r="B25" s="116"/>
      <c r="C25" s="116"/>
      <c r="D25" s="121">
        <v>95148765</v>
      </c>
      <c r="E25" s="117"/>
      <c r="F25" s="114"/>
      <c r="G25" s="114">
        <v>97586036</v>
      </c>
      <c r="H25" s="76">
        <v>92268131</v>
      </c>
      <c r="I25" s="100"/>
    </row>
    <row r="26" spans="1:9" ht="15.75" x14ac:dyDescent="0.25">
      <c r="A26" s="9" t="s">
        <v>13</v>
      </c>
      <c r="B26" s="116"/>
      <c r="C26" s="116"/>
      <c r="D26" s="116">
        <v>35526882</v>
      </c>
      <c r="E26" s="117"/>
      <c r="F26" s="114"/>
      <c r="G26" s="114">
        <v>39631107</v>
      </c>
      <c r="H26" s="76">
        <v>37102856</v>
      </c>
      <c r="I26" s="100"/>
    </row>
    <row r="27" spans="1:9" ht="15.75" x14ac:dyDescent="0.25">
      <c r="A27" s="9" t="s">
        <v>87</v>
      </c>
      <c r="B27" s="116">
        <v>207320752</v>
      </c>
      <c r="C27" s="116">
        <v>202388720</v>
      </c>
      <c r="D27" s="116"/>
      <c r="E27" s="117">
        <v>219776873</v>
      </c>
      <c r="F27" s="114">
        <v>249531961</v>
      </c>
      <c r="G27" s="114"/>
      <c r="H27" s="76"/>
      <c r="I27" s="100"/>
    </row>
    <row r="28" spans="1:9" ht="15.75" x14ac:dyDescent="0.25">
      <c r="A28" s="9" t="s">
        <v>93</v>
      </c>
      <c r="B28" s="116"/>
      <c r="C28" s="116"/>
      <c r="D28" s="116">
        <v>96931441</v>
      </c>
      <c r="E28" s="117"/>
      <c r="F28" s="114"/>
      <c r="G28" s="114">
        <v>109270257</v>
      </c>
      <c r="H28" s="76">
        <v>105997625</v>
      </c>
      <c r="I28" s="100"/>
    </row>
    <row r="29" spans="1:9" ht="15.75" x14ac:dyDescent="0.25">
      <c r="A29" s="9" t="s">
        <v>95</v>
      </c>
      <c r="B29" s="116"/>
      <c r="C29" s="116"/>
      <c r="D29" s="116"/>
      <c r="E29" s="117"/>
      <c r="F29" s="114"/>
      <c r="G29" s="114">
        <v>2225383</v>
      </c>
      <c r="H29" s="76">
        <v>2325383</v>
      </c>
      <c r="I29" s="100"/>
    </row>
    <row r="30" spans="1:9" ht="15.75" x14ac:dyDescent="0.25">
      <c r="A30" s="9" t="s">
        <v>86</v>
      </c>
      <c r="B30" s="116">
        <v>71903837</v>
      </c>
      <c r="C30" s="116">
        <v>97065921</v>
      </c>
      <c r="D30" s="116"/>
      <c r="E30" s="117">
        <v>99153657</v>
      </c>
      <c r="F30" s="114">
        <v>104488691</v>
      </c>
      <c r="G30" s="114"/>
      <c r="H30" s="76"/>
      <c r="I30" s="100"/>
    </row>
    <row r="31" spans="1:9" ht="15.75" x14ac:dyDescent="0.25">
      <c r="A31" s="13"/>
      <c r="B31" s="119">
        <f t="shared" ref="B31:H31" si="6">SUM(B23+B21+B15+B13)</f>
        <v>695198271</v>
      </c>
      <c r="C31" s="119">
        <f t="shared" si="6"/>
        <v>731116432</v>
      </c>
      <c r="D31" s="119">
        <f t="shared" si="6"/>
        <v>737563306</v>
      </c>
      <c r="E31" s="119">
        <f t="shared" si="6"/>
        <v>752982655</v>
      </c>
      <c r="F31" s="119">
        <f t="shared" si="6"/>
        <v>809403059</v>
      </c>
      <c r="G31" s="119">
        <f t="shared" si="6"/>
        <v>830469906</v>
      </c>
      <c r="H31" s="119">
        <f t="shared" si="6"/>
        <v>835542539</v>
      </c>
      <c r="I31" s="14">
        <f t="shared" ref="I31" si="7">SUM(I23+I21+I15+I13)</f>
        <v>0</v>
      </c>
    </row>
    <row r="32" spans="1:9" x14ac:dyDescent="0.25">
      <c r="A32" s="31" t="s">
        <v>64</v>
      </c>
      <c r="B32" s="83"/>
      <c r="C32" s="119"/>
      <c r="D32" s="119"/>
      <c r="E32" s="120"/>
      <c r="F32" s="115"/>
      <c r="G32" s="115"/>
      <c r="H32" s="118"/>
      <c r="I32" s="100"/>
    </row>
    <row r="33" spans="1:10" x14ac:dyDescent="0.25">
      <c r="A33" s="32" t="s">
        <v>14</v>
      </c>
      <c r="B33" s="78"/>
      <c r="C33" s="119"/>
      <c r="D33" s="116">
        <v>38206382</v>
      </c>
      <c r="E33" s="117">
        <v>38206382</v>
      </c>
      <c r="F33" s="114">
        <v>38206382</v>
      </c>
      <c r="G33" s="114"/>
      <c r="H33" s="118"/>
      <c r="I33" s="100"/>
    </row>
    <row r="34" spans="1:10" ht="26.25" customHeight="1" x14ac:dyDescent="0.25">
      <c r="A34" s="33" t="s">
        <v>15</v>
      </c>
      <c r="B34" s="122"/>
      <c r="C34" s="116"/>
      <c r="D34" s="116">
        <v>25000000</v>
      </c>
      <c r="E34" s="117"/>
      <c r="F34" s="114"/>
      <c r="G34" s="114">
        <v>25000000</v>
      </c>
      <c r="H34" s="76">
        <v>25000000</v>
      </c>
      <c r="I34" s="100"/>
    </row>
    <row r="35" spans="1:10" ht="31.5" x14ac:dyDescent="0.25">
      <c r="A35" s="9" t="s">
        <v>16</v>
      </c>
      <c r="B35" s="116">
        <v>38206382</v>
      </c>
      <c r="C35" s="116">
        <v>38206382</v>
      </c>
      <c r="D35" s="116"/>
      <c r="E35" s="117"/>
      <c r="F35" s="114"/>
      <c r="G35" s="114">
        <v>38206382</v>
      </c>
      <c r="H35" s="76">
        <v>38206382</v>
      </c>
      <c r="I35" s="100"/>
    </row>
    <row r="36" spans="1:10" ht="31.5" x14ac:dyDescent="0.25">
      <c r="A36" s="9" t="s">
        <v>17</v>
      </c>
      <c r="B36" s="116"/>
      <c r="C36" s="116"/>
      <c r="D36" s="116">
        <v>2983952</v>
      </c>
      <c r="E36" s="117"/>
      <c r="F36" s="114"/>
      <c r="G36" s="114">
        <v>1661053</v>
      </c>
      <c r="H36" s="76">
        <v>3570208</v>
      </c>
      <c r="I36" s="100"/>
    </row>
    <row r="37" spans="1:10" ht="27" customHeight="1" x14ac:dyDescent="0.25">
      <c r="A37" s="33" t="s">
        <v>18</v>
      </c>
      <c r="B37" s="122"/>
      <c r="C37" s="116"/>
      <c r="D37" s="116">
        <v>118461066</v>
      </c>
      <c r="E37" s="117"/>
      <c r="F37" s="114"/>
      <c r="G37" s="114">
        <v>157280323</v>
      </c>
      <c r="H37" s="76">
        <v>159816615</v>
      </c>
      <c r="I37" s="100"/>
    </row>
    <row r="38" spans="1:10" ht="15.75" x14ac:dyDescent="0.25">
      <c r="A38" s="9" t="s">
        <v>19</v>
      </c>
      <c r="B38" s="116">
        <v>345774145</v>
      </c>
      <c r="C38" s="116">
        <v>374961964</v>
      </c>
      <c r="D38" s="116">
        <v>235019906</v>
      </c>
      <c r="E38" s="117">
        <v>377167921</v>
      </c>
      <c r="F38" s="114">
        <v>405024067</v>
      </c>
      <c r="G38" s="114">
        <v>235451446</v>
      </c>
      <c r="H38" s="76">
        <v>223450328</v>
      </c>
      <c r="I38" s="100"/>
    </row>
    <row r="39" spans="1:10" ht="15.75" x14ac:dyDescent="0.25">
      <c r="A39" s="9" t="s">
        <v>20</v>
      </c>
      <c r="B39" s="116"/>
      <c r="C39" s="116"/>
      <c r="D39" s="116">
        <v>15739500</v>
      </c>
      <c r="E39" s="117"/>
      <c r="F39" s="114"/>
      <c r="G39" s="114">
        <v>15739500</v>
      </c>
      <c r="H39" s="76"/>
      <c r="I39" s="100"/>
    </row>
    <row r="40" spans="1:10" ht="15.75" x14ac:dyDescent="0.25">
      <c r="A40" s="9" t="s">
        <v>21</v>
      </c>
      <c r="B40" s="116">
        <v>228643373</v>
      </c>
      <c r="C40" s="116">
        <v>231732558</v>
      </c>
      <c r="D40" s="116">
        <v>236424655</v>
      </c>
      <c r="E40" s="117">
        <v>244886303</v>
      </c>
      <c r="F40" s="114">
        <v>266409291</v>
      </c>
      <c r="G40" s="114">
        <v>283301481</v>
      </c>
      <c r="H40" s="76">
        <v>293038782</v>
      </c>
      <c r="I40" s="100"/>
    </row>
    <row r="41" spans="1:10" ht="31.5" x14ac:dyDescent="0.25">
      <c r="A41" s="9" t="s">
        <v>22</v>
      </c>
      <c r="B41" s="116"/>
      <c r="C41" s="116"/>
      <c r="D41" s="116"/>
      <c r="E41" s="117"/>
      <c r="F41" s="114"/>
      <c r="G41" s="114"/>
      <c r="H41" s="76"/>
      <c r="I41" s="100"/>
    </row>
    <row r="42" spans="1:10" ht="15.75" x14ac:dyDescent="0.25">
      <c r="A42" s="9" t="s">
        <v>23</v>
      </c>
      <c r="B42" s="116">
        <v>81137841</v>
      </c>
      <c r="C42" s="116">
        <v>84287378</v>
      </c>
      <c r="D42" s="116">
        <v>63757224</v>
      </c>
      <c r="E42" s="117">
        <v>90591019</v>
      </c>
      <c r="F42" s="114">
        <v>98202498</v>
      </c>
      <c r="G42" s="114">
        <v>71514871</v>
      </c>
      <c r="H42" s="76">
        <v>90230052</v>
      </c>
      <c r="I42" s="100"/>
    </row>
    <row r="43" spans="1:10" ht="15.75" x14ac:dyDescent="0.25">
      <c r="A43" s="9" t="s">
        <v>24</v>
      </c>
      <c r="B43" s="116">
        <v>1436530</v>
      </c>
      <c r="C43" s="116">
        <v>1928150</v>
      </c>
      <c r="D43" s="116">
        <v>954810</v>
      </c>
      <c r="E43" s="117">
        <v>2131030</v>
      </c>
      <c r="F43" s="114">
        <v>1560820</v>
      </c>
      <c r="G43" s="114">
        <v>855890</v>
      </c>
      <c r="H43" s="76">
        <v>1189726</v>
      </c>
      <c r="I43" s="100"/>
    </row>
    <row r="44" spans="1:10" ht="16.5" thickBot="1" x14ac:dyDescent="0.3">
      <c r="A44" s="9" t="s">
        <v>25</v>
      </c>
      <c r="B44" s="116"/>
      <c r="C44" s="116"/>
      <c r="D44" s="116">
        <v>1015810</v>
      </c>
      <c r="E44" s="117"/>
      <c r="F44" s="114"/>
      <c r="G44" s="116">
        <v>1458960</v>
      </c>
      <c r="H44" s="123">
        <v>1040444</v>
      </c>
      <c r="I44" s="100"/>
    </row>
    <row r="45" spans="1:10" ht="15.75" x14ac:dyDescent="0.25">
      <c r="A45" s="13"/>
      <c r="B45" s="119">
        <f>SUM(B33:B44)</f>
        <v>695198271</v>
      </c>
      <c r="C45" s="119">
        <f>SUM(C33:C44)</f>
        <v>731116432</v>
      </c>
      <c r="D45" s="119">
        <f>SUM(D33:D44)+1</f>
        <v>737563306</v>
      </c>
      <c r="E45" s="119">
        <f>SUM(E33:E44)</f>
        <v>752982655</v>
      </c>
      <c r="F45" s="119">
        <f>SUM(F33:F44)+1</f>
        <v>809403059</v>
      </c>
      <c r="G45" s="119">
        <f>SUM(G33:G44)</f>
        <v>830469906</v>
      </c>
      <c r="H45" s="119">
        <f t="shared" ref="H45:I45" si="8">SUM(H33:H44)+1</f>
        <v>835542538</v>
      </c>
      <c r="I45" s="14">
        <f t="shared" si="8"/>
        <v>1</v>
      </c>
    </row>
    <row r="46" spans="1:10" ht="15.75" x14ac:dyDescent="0.25">
      <c r="A46" s="13"/>
      <c r="B46" s="119"/>
      <c r="C46" s="119"/>
      <c r="D46" s="119"/>
      <c r="E46" s="120"/>
      <c r="F46" s="119"/>
      <c r="G46" s="119"/>
      <c r="H46" s="124"/>
      <c r="I46" s="100"/>
    </row>
    <row r="47" spans="1:10" ht="15.75" thickBot="1" x14ac:dyDescent="0.3">
      <c r="A47" s="34" t="s">
        <v>65</v>
      </c>
      <c r="B47" s="125">
        <f>B13/(B8/10)</f>
        <v>11.874737176313722</v>
      </c>
      <c r="C47" s="125">
        <f>C13/(C8/10)</f>
        <v>12.322583228190537</v>
      </c>
      <c r="D47" s="125">
        <f t="shared" ref="D47" si="9">D13/(D8/10)</f>
        <v>12.365535813761282</v>
      </c>
      <c r="E47" s="125">
        <f>E13/(E8/10)</f>
        <v>11.800780693198417</v>
      </c>
      <c r="F47" s="125">
        <f>F13/(F8/10)</f>
        <v>12.380697138477629</v>
      </c>
      <c r="G47" s="125">
        <f>G13/(G8/10)</f>
        <v>12.405623076401287</v>
      </c>
      <c r="H47" s="125">
        <f t="shared" ref="H47:I47" si="10">H13/(H8/10)</f>
        <v>11.891784932802134</v>
      </c>
      <c r="I47" s="125" t="e">
        <f t="shared" si="10"/>
        <v>#DIV/0!</v>
      </c>
    </row>
    <row r="48" spans="1:10" ht="15.75" x14ac:dyDescent="0.25">
      <c r="A48" s="34" t="s">
        <v>66</v>
      </c>
      <c r="B48" s="126">
        <f>B8/10</f>
        <v>35030138</v>
      </c>
      <c r="C48" s="126">
        <f>C8/10</f>
        <v>35030138</v>
      </c>
      <c r="D48" s="126">
        <f t="shared" ref="D48:J48" si="11">D8/10</f>
        <v>35030138</v>
      </c>
      <c r="E48" s="126">
        <f t="shared" si="11"/>
        <v>36781644.899999999</v>
      </c>
      <c r="F48" s="126">
        <f t="shared" si="11"/>
        <v>36781645</v>
      </c>
      <c r="G48" s="126">
        <f t="shared" si="11"/>
        <v>36781645</v>
      </c>
      <c r="H48" s="126">
        <f t="shared" si="11"/>
        <v>38620727.299999997</v>
      </c>
      <c r="I48" s="126">
        <f t="shared" si="11"/>
        <v>0</v>
      </c>
      <c r="J48" s="35">
        <f t="shared" si="11"/>
        <v>0</v>
      </c>
    </row>
    <row r="49" spans="1:8" ht="15.75" x14ac:dyDescent="0.25">
      <c r="A49" s="9"/>
      <c r="B49" s="23"/>
      <c r="C49" s="23"/>
      <c r="D49" s="23"/>
      <c r="E49" s="10"/>
      <c r="F49" s="10"/>
      <c r="G49" s="10"/>
      <c r="H49" s="11"/>
    </row>
    <row r="50" spans="1:8" ht="15.75" x14ac:dyDescent="0.25">
      <c r="A50" s="13"/>
      <c r="B50" s="24"/>
      <c r="C50" s="24"/>
      <c r="D50" s="24"/>
      <c r="E50" s="15"/>
      <c r="F50" s="15"/>
      <c r="G50" s="15"/>
      <c r="H50" s="16"/>
    </row>
    <row r="51" spans="1:8" ht="16.5" thickBot="1" x14ac:dyDescent="0.3">
      <c r="A51" s="21"/>
      <c r="B51" s="25"/>
      <c r="C51" s="25"/>
      <c r="D51" s="25"/>
      <c r="E51" s="22"/>
      <c r="F51" s="22"/>
      <c r="G51" s="22"/>
      <c r="H51" s="2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opLeftCell="A22" workbookViewId="0">
      <pane xSplit="1" topLeftCell="F1" activePane="topRight" state="frozen"/>
      <selection pane="topRight" activeCell="G16" sqref="G16"/>
    </sheetView>
  </sheetViews>
  <sheetFormatPr defaultRowHeight="15" x14ac:dyDescent="0.25"/>
  <cols>
    <col min="1" max="1" width="35" style="4" customWidth="1"/>
    <col min="2" max="3" width="14.28515625" style="4" customWidth="1"/>
    <col min="4" max="5" width="17.28515625" style="4" bestFit="1" customWidth="1"/>
    <col min="6" max="7" width="14.85546875" style="4" customWidth="1"/>
    <col min="8" max="8" width="13.28515625" style="4" customWidth="1"/>
    <col min="9" max="16384" width="9.140625" style="4"/>
  </cols>
  <sheetData>
    <row r="1" spans="1:8" ht="18.75" x14ac:dyDescent="0.3">
      <c r="A1" s="5" t="s">
        <v>0</v>
      </c>
      <c r="B1" s="5"/>
      <c r="C1" s="5"/>
    </row>
    <row r="2" spans="1:8" ht="16.5" thickBot="1" x14ac:dyDescent="0.3">
      <c r="A2" s="55" t="s">
        <v>26</v>
      </c>
    </row>
    <row r="3" spans="1:8" ht="16.5" thickBot="1" x14ac:dyDescent="0.3">
      <c r="A3" s="26" t="s">
        <v>58</v>
      </c>
      <c r="B3" s="7" t="s">
        <v>83</v>
      </c>
      <c r="C3" s="7" t="s">
        <v>84</v>
      </c>
      <c r="D3" s="7" t="s">
        <v>85</v>
      </c>
      <c r="E3" s="7" t="s">
        <v>83</v>
      </c>
      <c r="F3" s="8" t="s">
        <v>84</v>
      </c>
      <c r="G3" s="95" t="s">
        <v>85</v>
      </c>
      <c r="H3" s="95" t="s">
        <v>83</v>
      </c>
    </row>
    <row r="4" spans="1:8" ht="15.75" x14ac:dyDescent="0.25">
      <c r="A4" s="36"/>
      <c r="B4" s="72">
        <v>43008</v>
      </c>
      <c r="C4" s="71">
        <v>43190</v>
      </c>
      <c r="D4" s="71">
        <v>43281</v>
      </c>
      <c r="E4" s="71">
        <v>43373</v>
      </c>
      <c r="F4" s="70">
        <v>43555</v>
      </c>
      <c r="G4" s="71">
        <v>43646</v>
      </c>
      <c r="H4" s="97">
        <v>43738</v>
      </c>
    </row>
    <row r="5" spans="1:8" ht="15.75" x14ac:dyDescent="0.25">
      <c r="A5" s="56" t="s">
        <v>67</v>
      </c>
      <c r="B5" s="84"/>
      <c r="C5" s="84"/>
      <c r="D5" s="84"/>
      <c r="E5" s="85"/>
      <c r="F5" s="86"/>
      <c r="G5" s="107"/>
    </row>
    <row r="6" spans="1:8" ht="15.75" x14ac:dyDescent="0.25">
      <c r="A6" s="37" t="s">
        <v>27</v>
      </c>
      <c r="B6" s="57"/>
      <c r="C6" s="57"/>
      <c r="D6" s="38"/>
      <c r="E6" s="39"/>
      <c r="F6" s="74"/>
      <c r="G6" s="88"/>
    </row>
    <row r="7" spans="1:8" ht="15.75" x14ac:dyDescent="0.25">
      <c r="A7" s="37" t="s">
        <v>28</v>
      </c>
      <c r="B7" s="57"/>
      <c r="C7" s="57"/>
      <c r="D7" s="38">
        <v>112530</v>
      </c>
      <c r="E7" s="39"/>
      <c r="F7" s="75"/>
      <c r="G7" s="108"/>
      <c r="H7" s="100"/>
    </row>
    <row r="8" spans="1:8" x14ac:dyDescent="0.25">
      <c r="A8" s="37" t="s">
        <v>88</v>
      </c>
      <c r="B8" s="57">
        <v>12521258</v>
      </c>
      <c r="C8" s="57">
        <v>3597300</v>
      </c>
      <c r="D8" s="38"/>
      <c r="E8" s="39">
        <v>13740379</v>
      </c>
      <c r="F8" s="76">
        <v>4966717</v>
      </c>
      <c r="G8" s="108"/>
      <c r="H8" s="100"/>
    </row>
    <row r="9" spans="1:8" ht="15.75" x14ac:dyDescent="0.25">
      <c r="A9" s="37" t="s">
        <v>29</v>
      </c>
      <c r="B9" s="57"/>
      <c r="C9" s="57"/>
      <c r="D9" s="38">
        <v>8618050</v>
      </c>
      <c r="E9" s="39"/>
      <c r="F9" s="75"/>
      <c r="G9" s="108">
        <v>8520344</v>
      </c>
      <c r="H9" s="100">
        <v>14002327</v>
      </c>
    </row>
    <row r="10" spans="1:8" ht="15.75" x14ac:dyDescent="0.25">
      <c r="A10" s="37" t="s">
        <v>30</v>
      </c>
      <c r="B10" s="57">
        <v>902400</v>
      </c>
      <c r="C10" s="57">
        <v>172800</v>
      </c>
      <c r="D10" s="38">
        <v>345600</v>
      </c>
      <c r="E10" s="39">
        <v>518400</v>
      </c>
      <c r="F10" s="75">
        <v>172800</v>
      </c>
      <c r="G10" s="108">
        <v>345600</v>
      </c>
      <c r="H10" s="100">
        <v>645120</v>
      </c>
    </row>
    <row r="11" spans="1:8" x14ac:dyDescent="0.25">
      <c r="A11" s="56" t="s">
        <v>31</v>
      </c>
      <c r="B11" s="88">
        <v>19883212</v>
      </c>
      <c r="C11" s="88">
        <v>26769671</v>
      </c>
      <c r="D11" s="88">
        <f>SUM(D12:D15)</f>
        <v>31364896</v>
      </c>
      <c r="E11" s="88">
        <v>33738380</v>
      </c>
      <c r="F11" s="88">
        <v>35427328</v>
      </c>
      <c r="G11" s="102">
        <f>SUM(G12:G15)</f>
        <v>36990318</v>
      </c>
      <c r="H11" s="102">
        <f>SUM(H12:H15)</f>
        <v>46398607</v>
      </c>
    </row>
    <row r="12" spans="1:8" ht="15.75" x14ac:dyDescent="0.25">
      <c r="A12" s="37" t="s">
        <v>32</v>
      </c>
      <c r="B12" s="57"/>
      <c r="C12" s="57"/>
      <c r="D12" s="38">
        <v>528271</v>
      </c>
      <c r="E12" s="39"/>
      <c r="F12" s="75"/>
      <c r="G12" s="108">
        <v>-1302249</v>
      </c>
      <c r="H12" s="100">
        <v>3005951</v>
      </c>
    </row>
    <row r="13" spans="1:8" ht="15.75" x14ac:dyDescent="0.25">
      <c r="A13" s="37" t="s">
        <v>33</v>
      </c>
      <c r="B13" s="57"/>
      <c r="C13" s="57"/>
      <c r="D13" s="38">
        <v>24864148</v>
      </c>
      <c r="E13" s="39"/>
      <c r="F13" s="74"/>
      <c r="G13" s="108">
        <v>31104529</v>
      </c>
      <c r="H13" s="100">
        <v>35495401</v>
      </c>
    </row>
    <row r="14" spans="1:8" ht="15.75" x14ac:dyDescent="0.25">
      <c r="A14" s="37" t="s">
        <v>34</v>
      </c>
      <c r="B14" s="57"/>
      <c r="C14" s="57"/>
      <c r="D14" s="38">
        <v>4518604</v>
      </c>
      <c r="E14" s="39"/>
      <c r="F14" s="75"/>
      <c r="G14" s="108">
        <v>4406699</v>
      </c>
      <c r="H14" s="100">
        <v>6890705</v>
      </c>
    </row>
    <row r="15" spans="1:8" ht="15.75" x14ac:dyDescent="0.25">
      <c r="A15" s="37" t="s">
        <v>35</v>
      </c>
      <c r="B15" s="57"/>
      <c r="C15" s="57"/>
      <c r="D15" s="38">
        <v>1453873</v>
      </c>
      <c r="E15" s="39"/>
      <c r="F15" s="75"/>
      <c r="G15" s="108">
        <v>2781339</v>
      </c>
      <c r="H15" s="100">
        <v>1006550</v>
      </c>
    </row>
    <row r="16" spans="1:8" x14ac:dyDescent="0.25">
      <c r="A16" s="40"/>
      <c r="B16" s="88">
        <f t="shared" ref="B16:D16" si="0">SUM(B6:B11)</f>
        <v>33306870</v>
      </c>
      <c r="C16" s="88">
        <f t="shared" si="0"/>
        <v>30539771</v>
      </c>
      <c r="D16" s="88">
        <f t="shared" si="0"/>
        <v>40441076</v>
      </c>
      <c r="E16" s="88">
        <f>SUM(E6:E11)</f>
        <v>47997159</v>
      </c>
      <c r="F16" s="88">
        <f>SUM(F6:F11)</f>
        <v>40566845</v>
      </c>
      <c r="G16" s="88">
        <f>SUM(G6:G11)</f>
        <v>45856262</v>
      </c>
      <c r="H16" s="88">
        <f>SUM(H6:H11)</f>
        <v>61046054</v>
      </c>
    </row>
    <row r="17" spans="1:8" ht="15.75" x14ac:dyDescent="0.25">
      <c r="A17" s="40"/>
      <c r="B17" s="88"/>
      <c r="C17" s="88"/>
      <c r="D17" s="88"/>
      <c r="E17" s="88"/>
      <c r="F17" s="75"/>
      <c r="G17" s="87"/>
    </row>
    <row r="18" spans="1:8" x14ac:dyDescent="0.25">
      <c r="A18" s="56" t="s">
        <v>68</v>
      </c>
      <c r="B18" s="88">
        <f t="shared" ref="B18:H18" si="1">SUM(B19:B32)</f>
        <v>10887617</v>
      </c>
      <c r="C18" s="88">
        <f t="shared" si="1"/>
        <v>6835707</v>
      </c>
      <c r="D18" s="88">
        <f t="shared" si="1"/>
        <v>13133676</v>
      </c>
      <c r="E18" s="88">
        <f t="shared" si="1"/>
        <v>20346714</v>
      </c>
      <c r="F18" s="88">
        <f t="shared" si="1"/>
        <v>8358171</v>
      </c>
      <c r="G18" s="88">
        <f t="shared" si="1"/>
        <v>10478229</v>
      </c>
      <c r="H18" s="88">
        <f t="shared" si="1"/>
        <v>20515328</v>
      </c>
    </row>
    <row r="19" spans="1:8" ht="15.75" x14ac:dyDescent="0.25">
      <c r="A19" s="37" t="s">
        <v>89</v>
      </c>
      <c r="B19" s="57">
        <v>10887617</v>
      </c>
      <c r="C19" s="57">
        <v>6835707</v>
      </c>
      <c r="D19" s="38"/>
      <c r="E19" s="39">
        <v>20346714</v>
      </c>
      <c r="F19" s="75">
        <v>8358171</v>
      </c>
      <c r="G19" s="108"/>
      <c r="H19" s="100"/>
    </row>
    <row r="20" spans="1:8" ht="15.75" x14ac:dyDescent="0.25">
      <c r="A20" s="37" t="s">
        <v>36</v>
      </c>
      <c r="B20" s="57"/>
      <c r="C20" s="57"/>
      <c r="D20" s="38">
        <v>134421</v>
      </c>
      <c r="E20" s="39"/>
      <c r="F20" s="74"/>
      <c r="G20" s="108">
        <v>172130</v>
      </c>
      <c r="H20" s="100">
        <v>589286</v>
      </c>
    </row>
    <row r="21" spans="1:8" ht="15.75" x14ac:dyDescent="0.25">
      <c r="A21" s="37" t="s">
        <v>37</v>
      </c>
      <c r="B21" s="57"/>
      <c r="C21" s="89"/>
      <c r="D21" s="38">
        <v>452834</v>
      </c>
      <c r="E21" s="39"/>
      <c r="F21" s="74"/>
      <c r="G21" s="108"/>
      <c r="H21" s="100"/>
    </row>
    <row r="22" spans="1:8" ht="15.75" x14ac:dyDescent="0.25">
      <c r="A22" s="37" t="s">
        <v>38</v>
      </c>
      <c r="B22" s="57"/>
      <c r="C22" s="89"/>
      <c r="D22" s="38">
        <v>395000</v>
      </c>
      <c r="E22" s="39"/>
      <c r="F22" s="75"/>
      <c r="G22" s="108">
        <v>368000</v>
      </c>
      <c r="H22" s="100">
        <v>416000</v>
      </c>
    </row>
    <row r="23" spans="1:8" ht="15.75" x14ac:dyDescent="0.25">
      <c r="A23" s="37" t="s">
        <v>39</v>
      </c>
      <c r="B23" s="57"/>
      <c r="C23" s="57"/>
      <c r="D23" s="38"/>
      <c r="E23" s="39"/>
      <c r="F23" s="75"/>
      <c r="G23" s="108">
        <v>258375</v>
      </c>
      <c r="H23" s="100">
        <v>387563</v>
      </c>
    </row>
    <row r="24" spans="1:8" ht="15.75" x14ac:dyDescent="0.25">
      <c r="A24" s="37" t="s">
        <v>94</v>
      </c>
      <c r="B24" s="89"/>
      <c r="C24" s="57"/>
      <c r="D24" s="38">
        <v>1663688</v>
      </c>
      <c r="E24" s="39"/>
      <c r="F24" s="75"/>
      <c r="G24" s="108"/>
      <c r="H24" s="100"/>
    </row>
    <row r="25" spans="1:8" ht="15.75" x14ac:dyDescent="0.25">
      <c r="A25" s="37" t="s">
        <v>40</v>
      </c>
      <c r="B25" s="57"/>
      <c r="C25" s="57"/>
      <c r="D25" s="38">
        <v>2096750</v>
      </c>
      <c r="E25" s="39"/>
      <c r="F25" s="75"/>
      <c r="G25" s="108">
        <v>5750</v>
      </c>
      <c r="H25" s="100">
        <v>1842000</v>
      </c>
    </row>
    <row r="26" spans="1:8" ht="15.75" x14ac:dyDescent="0.25">
      <c r="A26" s="37" t="s">
        <v>41</v>
      </c>
      <c r="B26" s="57"/>
      <c r="C26" s="57"/>
      <c r="D26" s="38">
        <v>100000</v>
      </c>
      <c r="E26" s="39"/>
      <c r="F26" s="75"/>
      <c r="G26" s="108">
        <v>100000</v>
      </c>
      <c r="H26" s="100">
        <v>200000</v>
      </c>
    </row>
    <row r="27" spans="1:8" ht="15.75" x14ac:dyDescent="0.25">
      <c r="A27" s="37" t="s">
        <v>42</v>
      </c>
      <c r="B27" s="57"/>
      <c r="C27" s="57"/>
      <c r="D27" s="38">
        <v>174360</v>
      </c>
      <c r="E27" s="39"/>
      <c r="F27" s="75"/>
      <c r="G27" s="108">
        <v>76000</v>
      </c>
      <c r="H27" s="100">
        <v>287930</v>
      </c>
    </row>
    <row r="28" spans="1:8" ht="15.75" x14ac:dyDescent="0.25">
      <c r="A28" s="37" t="s">
        <v>43</v>
      </c>
      <c r="B28" s="57"/>
      <c r="C28" s="57"/>
      <c r="D28" s="38">
        <v>2046273</v>
      </c>
      <c r="E28" s="39"/>
      <c r="F28" s="75"/>
      <c r="G28" s="108">
        <v>3791864</v>
      </c>
      <c r="H28" s="100">
        <v>6214367</v>
      </c>
    </row>
    <row r="29" spans="1:8" ht="21.75" customHeight="1" x14ac:dyDescent="0.25">
      <c r="A29" s="37" t="s">
        <v>96</v>
      </c>
      <c r="B29" s="57"/>
      <c r="C29" s="57"/>
      <c r="D29" s="38"/>
      <c r="E29" s="39"/>
      <c r="F29" s="75"/>
      <c r="G29" s="108">
        <v>687869</v>
      </c>
      <c r="H29" s="100">
        <v>1294162</v>
      </c>
    </row>
    <row r="30" spans="1:8" ht="15.75" x14ac:dyDescent="0.25">
      <c r="A30" s="37" t="s">
        <v>44</v>
      </c>
      <c r="B30" s="57"/>
      <c r="C30" s="57"/>
      <c r="D30" s="38">
        <v>3609171</v>
      </c>
      <c r="E30" s="39"/>
      <c r="F30" s="75"/>
      <c r="G30" s="108">
        <v>4732903</v>
      </c>
      <c r="H30" s="100">
        <v>7486558</v>
      </c>
    </row>
    <row r="31" spans="1:8" ht="15.75" x14ac:dyDescent="0.25">
      <c r="A31" s="37" t="s">
        <v>45</v>
      </c>
      <c r="B31" s="57"/>
      <c r="C31" s="57"/>
      <c r="D31" s="38">
        <v>801400</v>
      </c>
      <c r="E31" s="39"/>
      <c r="F31" s="75"/>
      <c r="G31" s="108">
        <v>1400</v>
      </c>
      <c r="H31" s="100">
        <v>708721</v>
      </c>
    </row>
    <row r="32" spans="1:8" ht="30" x14ac:dyDescent="0.25">
      <c r="A32" s="37" t="s">
        <v>46</v>
      </c>
      <c r="B32" s="57"/>
      <c r="C32" s="57"/>
      <c r="D32" s="38">
        <v>1659779</v>
      </c>
      <c r="E32" s="39"/>
      <c r="F32" s="75"/>
      <c r="G32" s="108">
        <v>283938</v>
      </c>
      <c r="H32" s="100">
        <v>1088741</v>
      </c>
    </row>
    <row r="33" spans="1:13" ht="15.75" x14ac:dyDescent="0.25">
      <c r="A33" s="37"/>
      <c r="B33" s="57"/>
      <c r="C33" s="57"/>
      <c r="D33" s="38"/>
      <c r="E33" s="57"/>
      <c r="F33" s="75"/>
      <c r="G33" s="87"/>
    </row>
    <row r="34" spans="1:13" x14ac:dyDescent="0.25">
      <c r="A34" s="34" t="s">
        <v>69</v>
      </c>
      <c r="B34" s="88">
        <f>B16-B18</f>
        <v>22419253</v>
      </c>
      <c r="C34" s="88">
        <f t="shared" ref="C34:G34" si="2">C16-C18</f>
        <v>23704064</v>
      </c>
      <c r="D34" s="88">
        <f t="shared" si="2"/>
        <v>27307400</v>
      </c>
      <c r="E34" s="88">
        <f t="shared" si="2"/>
        <v>27650445</v>
      </c>
      <c r="F34" s="88">
        <f t="shared" si="2"/>
        <v>32208674</v>
      </c>
      <c r="G34" s="88">
        <f t="shared" si="2"/>
        <v>35378033</v>
      </c>
      <c r="H34" s="88">
        <f>H16-H18</f>
        <v>40530726</v>
      </c>
    </row>
    <row r="35" spans="1:13" ht="15.75" x14ac:dyDescent="0.25">
      <c r="A35" s="29" t="s">
        <v>70</v>
      </c>
      <c r="B35" s="57">
        <v>8887526</v>
      </c>
      <c r="C35" s="57">
        <v>9481626</v>
      </c>
      <c r="D35" s="38">
        <v>11580325</v>
      </c>
      <c r="E35" s="39">
        <v>11037672</v>
      </c>
      <c r="F35" s="75">
        <v>12078253</v>
      </c>
      <c r="G35" s="87">
        <v>1687061</v>
      </c>
      <c r="H35" s="101">
        <v>1927499</v>
      </c>
    </row>
    <row r="36" spans="1:13" ht="15.75" x14ac:dyDescent="0.25">
      <c r="A36" s="29" t="s">
        <v>90</v>
      </c>
      <c r="B36" s="57"/>
      <c r="C36" s="57"/>
      <c r="D36" s="38"/>
      <c r="E36" s="57"/>
      <c r="F36" s="87">
        <v>45850</v>
      </c>
      <c r="G36" s="87"/>
    </row>
    <row r="37" spans="1:13" x14ac:dyDescent="0.25">
      <c r="A37" s="34" t="s">
        <v>71</v>
      </c>
      <c r="B37" s="88">
        <f>B34-B35</f>
        <v>13531727</v>
      </c>
      <c r="C37" s="88">
        <f t="shared" ref="C37:E37" si="3">C34-C35</f>
        <v>14222438</v>
      </c>
      <c r="D37" s="88">
        <f t="shared" si="3"/>
        <v>15727075</v>
      </c>
      <c r="E37" s="88">
        <f t="shared" si="3"/>
        <v>16612773</v>
      </c>
      <c r="F37" s="88">
        <f>F34-F35-F36</f>
        <v>20084571</v>
      </c>
      <c r="G37" s="88">
        <f>G34-G35-G36</f>
        <v>33690972</v>
      </c>
      <c r="H37" s="88">
        <f t="shared" ref="H37:I37" si="4">H34-H35-H36</f>
        <v>38603227</v>
      </c>
      <c r="I37" s="88">
        <f t="shared" si="4"/>
        <v>0</v>
      </c>
    </row>
    <row r="38" spans="1:13" ht="15.75" x14ac:dyDescent="0.25">
      <c r="A38" s="58"/>
      <c r="B38" s="88"/>
      <c r="C38" s="88"/>
      <c r="D38" s="88"/>
      <c r="E38" s="88"/>
      <c r="F38" s="75"/>
      <c r="G38" s="87"/>
      <c r="L38" s="4">
        <v>2.6650139999999999E-2</v>
      </c>
    </row>
    <row r="39" spans="1:13" ht="15.75" thickBot="1" x14ac:dyDescent="0.3">
      <c r="A39" s="34" t="s">
        <v>72</v>
      </c>
      <c r="B39" s="41">
        <f>B37/('1'!C8/10)</f>
        <v>0.38628814422598051</v>
      </c>
      <c r="C39" s="41">
        <f>C37/('1'!D8/10)</f>
        <v>0.40600576566384067</v>
      </c>
      <c r="D39" s="41">
        <f>D37/('1'!E8/10)</f>
        <v>0.42757943650312391</v>
      </c>
      <c r="E39" s="41">
        <f>E37/('1'!F8/10)</f>
        <v>0.45165932627537458</v>
      </c>
      <c r="F39" s="41">
        <f>F37/('1'!F8/10)</f>
        <v>0.54604874251817725</v>
      </c>
      <c r="G39" s="41">
        <f>G37/('1'!G8/10)</f>
        <v>0.91597240960810755</v>
      </c>
      <c r="H39" s="41">
        <f>H37/('1'!H8/10)</f>
        <v>0.99954686767382561</v>
      </c>
      <c r="M39" s="4" t="s">
        <v>97</v>
      </c>
    </row>
    <row r="40" spans="1:13" ht="15.75" x14ac:dyDescent="0.25">
      <c r="A40" s="59" t="s">
        <v>73</v>
      </c>
      <c r="B40" s="43"/>
      <c r="C40" s="43"/>
      <c r="D40" s="44"/>
      <c r="E40" s="44"/>
      <c r="F40" s="44"/>
      <c r="G40" s="44"/>
    </row>
    <row r="41" spans="1:13" ht="15.75" x14ac:dyDescent="0.25">
      <c r="A41" s="42"/>
      <c r="B41" s="43"/>
      <c r="C41" s="43"/>
      <c r="D41" s="45"/>
      <c r="E41" s="44"/>
      <c r="F41" s="18"/>
      <c r="G41" s="109"/>
    </row>
    <row r="42" spans="1:13" ht="15.75" x14ac:dyDescent="0.25">
      <c r="A42" s="42"/>
      <c r="B42" s="46"/>
      <c r="C42" s="46"/>
      <c r="D42" s="44"/>
      <c r="E42" s="45"/>
      <c r="F42" s="18"/>
      <c r="G42" s="109"/>
    </row>
    <row r="43" spans="1:13" ht="15.75" x14ac:dyDescent="0.25">
      <c r="A43" s="47"/>
      <c r="B43" s="48"/>
      <c r="C43" s="48"/>
      <c r="D43" s="49"/>
      <c r="E43" s="49"/>
      <c r="F43" s="12"/>
      <c r="G43" s="110"/>
    </row>
    <row r="44" spans="1:13" ht="15.75" x14ac:dyDescent="0.25">
      <c r="A44" s="47"/>
      <c r="B44" s="48"/>
      <c r="C44" s="48"/>
      <c r="D44" s="49"/>
      <c r="E44" s="49"/>
      <c r="F44" s="12"/>
      <c r="G44" s="110"/>
    </row>
    <row r="45" spans="1:13" ht="15.75" x14ac:dyDescent="0.25">
      <c r="A45" s="42"/>
      <c r="B45" s="46"/>
      <c r="C45" s="46"/>
      <c r="D45" s="44"/>
      <c r="E45" s="44"/>
      <c r="F45" s="17"/>
      <c r="G45" s="111"/>
    </row>
    <row r="46" spans="1:13" ht="15.75" x14ac:dyDescent="0.25">
      <c r="A46" s="42"/>
      <c r="B46" s="46"/>
      <c r="C46" s="46"/>
      <c r="D46" s="44"/>
      <c r="E46" s="44"/>
      <c r="F46" s="17"/>
      <c r="G46" s="111"/>
    </row>
    <row r="47" spans="1:13" ht="15.75" x14ac:dyDescent="0.25">
      <c r="A47" s="42"/>
      <c r="B47" s="46"/>
      <c r="C47" s="46"/>
      <c r="D47" s="44"/>
      <c r="E47" s="44"/>
      <c r="F47" s="17"/>
      <c r="G47" s="111"/>
    </row>
    <row r="48" spans="1:13" ht="15.75" x14ac:dyDescent="0.25">
      <c r="A48" s="47"/>
      <c r="B48" s="48"/>
      <c r="C48" s="48"/>
      <c r="D48" s="45"/>
      <c r="E48" s="49"/>
      <c r="F48" s="12"/>
      <c r="G48" s="110"/>
    </row>
    <row r="49" spans="1:15" ht="16.5" thickBot="1" x14ac:dyDescent="0.3">
      <c r="A49" s="42"/>
      <c r="B49" s="46"/>
      <c r="C49" s="46"/>
      <c r="D49" s="44"/>
      <c r="E49" s="44"/>
      <c r="F49" s="17"/>
      <c r="G49" s="111"/>
    </row>
    <row r="50" spans="1:15" ht="16.5" thickBot="1" x14ac:dyDescent="0.3">
      <c r="A50" s="47"/>
      <c r="B50" s="48"/>
      <c r="C50" s="48"/>
      <c r="D50" s="50"/>
      <c r="E50" s="51"/>
      <c r="F50" s="52"/>
      <c r="G50" s="112"/>
    </row>
    <row r="51" spans="1:15" ht="16.5" thickBot="1" x14ac:dyDescent="0.3">
      <c r="A51" s="53"/>
      <c r="B51" s="54"/>
      <c r="C51" s="54"/>
      <c r="D51" s="20"/>
      <c r="E51" s="20"/>
      <c r="F51" s="20"/>
      <c r="G51" s="113"/>
    </row>
    <row r="52" spans="1:15" x14ac:dyDescent="0.25">
      <c r="N52" s="4" t="s">
        <v>98</v>
      </c>
      <c r="O52" s="4" t="s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workbookViewId="0">
      <pane xSplit="1" topLeftCell="G1" activePane="topRight" state="frozen"/>
      <selection activeCell="A10" sqref="A10"/>
      <selection pane="topRight" activeCell="M13" sqref="M13"/>
    </sheetView>
  </sheetViews>
  <sheetFormatPr defaultRowHeight="15" x14ac:dyDescent="0.25"/>
  <cols>
    <col min="1" max="1" width="45.140625" style="2" customWidth="1"/>
    <col min="2" max="3" width="18.5703125" style="2" bestFit="1" customWidth="1"/>
    <col min="4" max="4" width="17.28515625" style="2" bestFit="1" customWidth="1"/>
    <col min="5" max="5" width="15.28515625" style="2" bestFit="1" customWidth="1"/>
    <col min="6" max="7" width="14.42578125" style="2" customWidth="1"/>
    <col min="8" max="8" width="16" style="2" customWidth="1"/>
    <col min="9" max="9" width="11.85546875" style="2" customWidth="1"/>
    <col min="10" max="16384" width="9.140625" style="2"/>
  </cols>
  <sheetData>
    <row r="1" spans="1:9" ht="18.75" x14ac:dyDescent="0.3">
      <c r="A1" s="5" t="s">
        <v>0</v>
      </c>
    </row>
    <row r="2" spans="1:9" ht="22.5" customHeight="1" thickBot="1" x14ac:dyDescent="0.3">
      <c r="A2" s="55" t="s">
        <v>74</v>
      </c>
    </row>
    <row r="3" spans="1:9" ht="18.75" customHeight="1" x14ac:dyDescent="0.25">
      <c r="A3" s="26" t="s">
        <v>58</v>
      </c>
      <c r="B3" s="7" t="s">
        <v>83</v>
      </c>
      <c r="C3" s="7" t="s">
        <v>84</v>
      </c>
      <c r="D3" s="7" t="s">
        <v>85</v>
      </c>
      <c r="E3" s="7" t="s">
        <v>83</v>
      </c>
      <c r="F3" s="8" t="s">
        <v>84</v>
      </c>
      <c r="G3" s="95" t="s">
        <v>85</v>
      </c>
      <c r="H3" s="127" t="s">
        <v>83</v>
      </c>
      <c r="I3" s="103"/>
    </row>
    <row r="4" spans="1:9" ht="15.75" customHeight="1" x14ac:dyDescent="0.3">
      <c r="A4" s="1"/>
      <c r="B4" s="72">
        <v>43008</v>
      </c>
      <c r="C4" s="71">
        <v>43190</v>
      </c>
      <c r="D4" s="71">
        <v>43281</v>
      </c>
      <c r="E4" s="71">
        <v>43373</v>
      </c>
      <c r="F4" s="70">
        <v>43555</v>
      </c>
      <c r="G4" s="71">
        <v>43646</v>
      </c>
      <c r="H4" s="128">
        <v>43738</v>
      </c>
      <c r="I4" s="104"/>
    </row>
    <row r="5" spans="1:9" ht="15.75" thickBot="1" x14ac:dyDescent="0.3">
      <c r="A5" s="34" t="s">
        <v>75</v>
      </c>
      <c r="B5" s="89"/>
      <c r="C5" s="89"/>
      <c r="D5" s="89"/>
      <c r="E5" s="92"/>
      <c r="F5" s="92"/>
      <c r="G5" s="92"/>
    </row>
    <row r="6" spans="1:9" ht="15.75" x14ac:dyDescent="0.25">
      <c r="A6" s="60" t="s">
        <v>47</v>
      </c>
      <c r="B6" s="61">
        <v>189011391</v>
      </c>
      <c r="C6" s="61">
        <v>93561035</v>
      </c>
      <c r="D6" s="90">
        <v>187358516</v>
      </c>
      <c r="E6" s="92">
        <v>291823706</v>
      </c>
      <c r="F6" s="92">
        <v>155676286</v>
      </c>
      <c r="G6" s="92">
        <v>327886877</v>
      </c>
      <c r="H6" s="106">
        <v>515079632</v>
      </c>
    </row>
    <row r="7" spans="1:9" ht="32.25" thickBot="1" x14ac:dyDescent="0.3">
      <c r="A7" s="62" t="s">
        <v>48</v>
      </c>
      <c r="B7" s="93">
        <v>-185263413</v>
      </c>
      <c r="C7" s="93">
        <v>-92521997</v>
      </c>
      <c r="D7" s="93">
        <v>-172211343</v>
      </c>
      <c r="E7" s="92">
        <v>-262894663</v>
      </c>
      <c r="F7" s="92">
        <v>-138468751</v>
      </c>
      <c r="G7" s="92">
        <v>-294071072</v>
      </c>
      <c r="H7" s="106">
        <v>-449952939</v>
      </c>
    </row>
    <row r="8" spans="1:9" ht="15.75" x14ac:dyDescent="0.25">
      <c r="A8" s="63" t="s">
        <v>49</v>
      </c>
      <c r="B8" s="64">
        <v>-20622929</v>
      </c>
      <c r="C8" s="64">
        <v>-278976</v>
      </c>
      <c r="D8" s="91">
        <v>-2455371</v>
      </c>
      <c r="E8" s="92">
        <v>-2734791</v>
      </c>
      <c r="F8" s="92">
        <v>-338357</v>
      </c>
      <c r="G8" s="92">
        <v>-2939981</v>
      </c>
      <c r="H8" s="106">
        <v>-13089097</v>
      </c>
    </row>
    <row r="9" spans="1:9" ht="15.75" x14ac:dyDescent="0.25">
      <c r="A9" s="47"/>
      <c r="B9" s="65">
        <f>SUM(B6:B8)</f>
        <v>-16874951</v>
      </c>
      <c r="C9" s="65">
        <f t="shared" ref="C9:I9" si="0">SUM(C6:C8)</f>
        <v>760062</v>
      </c>
      <c r="D9" s="65">
        <f t="shared" si="0"/>
        <v>12691802</v>
      </c>
      <c r="E9" s="65">
        <f t="shared" si="0"/>
        <v>26194252</v>
      </c>
      <c r="F9" s="105">
        <f t="shared" si="0"/>
        <v>16869178</v>
      </c>
      <c r="G9" s="105">
        <f t="shared" si="0"/>
        <v>30875824</v>
      </c>
      <c r="H9" s="105">
        <f t="shared" si="0"/>
        <v>52037596</v>
      </c>
      <c r="I9" s="65">
        <f t="shared" si="0"/>
        <v>0</v>
      </c>
    </row>
    <row r="10" spans="1:9" ht="15.75" x14ac:dyDescent="0.25">
      <c r="A10" s="34" t="s">
        <v>76</v>
      </c>
      <c r="B10" s="65"/>
      <c r="C10" s="65"/>
      <c r="D10" s="65"/>
      <c r="E10" s="65"/>
      <c r="F10" s="65"/>
      <c r="G10" s="65"/>
    </row>
    <row r="11" spans="1:9" ht="15.75" x14ac:dyDescent="0.25">
      <c r="A11" s="42" t="s">
        <v>50</v>
      </c>
      <c r="B11" s="66">
        <v>-9500</v>
      </c>
      <c r="C11" s="66">
        <v>-4352673</v>
      </c>
      <c r="D11" s="75">
        <v>-9777343</v>
      </c>
      <c r="E11" s="94">
        <v>-14416790</v>
      </c>
      <c r="F11" s="92">
        <v>-438954</v>
      </c>
      <c r="G11" s="92">
        <v>-657425</v>
      </c>
      <c r="H11" s="106">
        <v>-6055609</v>
      </c>
    </row>
    <row r="12" spans="1:9" ht="15.75" x14ac:dyDescent="0.25">
      <c r="A12" s="42" t="s">
        <v>51</v>
      </c>
      <c r="B12" s="66">
        <v>4125231</v>
      </c>
      <c r="C12" s="66"/>
      <c r="D12" s="75"/>
      <c r="E12" s="92"/>
      <c r="F12" s="92"/>
      <c r="G12" s="92"/>
      <c r="H12" s="106"/>
    </row>
    <row r="13" spans="1:9" ht="15.75" x14ac:dyDescent="0.25">
      <c r="A13" s="42" t="s">
        <v>52</v>
      </c>
      <c r="B13" s="66"/>
      <c r="C13" s="66"/>
      <c r="D13" s="75"/>
      <c r="E13" s="92"/>
      <c r="F13" s="92"/>
      <c r="G13" s="92"/>
      <c r="H13" s="106"/>
    </row>
    <row r="14" spans="1:9" ht="15.75" x14ac:dyDescent="0.25">
      <c r="A14" s="42" t="s">
        <v>53</v>
      </c>
      <c r="B14" s="66"/>
      <c r="C14" s="66"/>
      <c r="D14" s="75"/>
      <c r="E14" s="94"/>
      <c r="F14" s="92"/>
      <c r="G14" s="92"/>
      <c r="H14" s="106"/>
    </row>
    <row r="15" spans="1:9" ht="15.75" x14ac:dyDescent="0.25">
      <c r="A15" s="47"/>
      <c r="B15" s="65">
        <f>SUM(B11:B14)</f>
        <v>4115731</v>
      </c>
      <c r="C15" s="65">
        <f t="shared" ref="C15:I15" si="1">SUM(C11:C14)</f>
        <v>-4352673</v>
      </c>
      <c r="D15" s="65">
        <f t="shared" si="1"/>
        <v>-9777343</v>
      </c>
      <c r="E15" s="65">
        <f t="shared" si="1"/>
        <v>-14416790</v>
      </c>
      <c r="F15" s="65">
        <f t="shared" si="1"/>
        <v>-438954</v>
      </c>
      <c r="G15" s="65">
        <f t="shared" si="1"/>
        <v>-657425</v>
      </c>
      <c r="H15" s="65">
        <f t="shared" si="1"/>
        <v>-6055609</v>
      </c>
      <c r="I15" s="65">
        <f t="shared" si="1"/>
        <v>0</v>
      </c>
    </row>
    <row r="16" spans="1:9" ht="15.75" x14ac:dyDescent="0.25">
      <c r="A16" s="34" t="s">
        <v>77</v>
      </c>
      <c r="B16" s="65"/>
      <c r="C16" s="65"/>
      <c r="D16" s="65"/>
      <c r="E16" s="65"/>
      <c r="F16" s="92"/>
      <c r="G16" s="92"/>
    </row>
    <row r="17" spans="1:9" ht="15.75" x14ac:dyDescent="0.25">
      <c r="A17" s="42" t="s">
        <v>54</v>
      </c>
      <c r="B17" s="66">
        <v>-21665588</v>
      </c>
      <c r="C17" s="66">
        <v>7386792</v>
      </c>
      <c r="D17" s="75">
        <v>-3609171</v>
      </c>
      <c r="E17" s="94">
        <v>8585872</v>
      </c>
      <c r="F17" s="92">
        <v>-3055353</v>
      </c>
      <c r="G17" s="92">
        <v>-4732903</v>
      </c>
      <c r="H17" s="106">
        <v>-7486558</v>
      </c>
    </row>
    <row r="18" spans="1:9" ht="15.75" x14ac:dyDescent="0.25">
      <c r="A18" s="42" t="s">
        <v>91</v>
      </c>
      <c r="B18" s="66"/>
      <c r="C18" s="66"/>
      <c r="D18" s="75"/>
      <c r="E18" s="94"/>
      <c r="F18" s="92">
        <v>-463360</v>
      </c>
      <c r="G18" s="92"/>
      <c r="H18" s="106"/>
    </row>
    <row r="19" spans="1:9" ht="15.75" x14ac:dyDescent="0.25">
      <c r="A19" s="42" t="s">
        <v>92</v>
      </c>
      <c r="B19" s="66">
        <v>-4312909</v>
      </c>
      <c r="C19" s="66">
        <v>-1928779</v>
      </c>
      <c r="D19" s="75"/>
      <c r="E19" s="94">
        <v>-6232743</v>
      </c>
      <c r="F19" s="92">
        <v>-2064563</v>
      </c>
      <c r="G19" s="92"/>
      <c r="H19" s="106"/>
    </row>
    <row r="20" spans="1:9" ht="15.75" x14ac:dyDescent="0.25">
      <c r="A20" s="42" t="s">
        <v>55</v>
      </c>
      <c r="B20" s="65"/>
      <c r="C20" s="65"/>
      <c r="D20" s="74">
        <v>468461</v>
      </c>
      <c r="E20" s="92"/>
      <c r="F20" s="92"/>
      <c r="G20" s="92">
        <v>845779</v>
      </c>
      <c r="H20" s="106">
        <v>845768</v>
      </c>
    </row>
    <row r="21" spans="1:9" ht="15.75" x14ac:dyDescent="0.25">
      <c r="A21" s="42" t="s">
        <v>56</v>
      </c>
      <c r="B21" s="66"/>
      <c r="C21" s="66">
        <v>494488</v>
      </c>
      <c r="D21" s="75">
        <v>7278339</v>
      </c>
      <c r="E21" s="92">
        <v>1383144</v>
      </c>
      <c r="F21" s="92">
        <v>-200662</v>
      </c>
      <c r="G21" s="92">
        <v>1207203</v>
      </c>
      <c r="H21" s="106">
        <v>-2065418</v>
      </c>
    </row>
    <row r="22" spans="1:9" ht="15.75" x14ac:dyDescent="0.25">
      <c r="A22" s="47"/>
      <c r="B22" s="65">
        <f>SUM(B17:B21)</f>
        <v>-25978497</v>
      </c>
      <c r="C22" s="65">
        <f t="shared" ref="C22:I22" si="2">SUM(C17:C21)</f>
        <v>5952501</v>
      </c>
      <c r="D22" s="65">
        <f t="shared" si="2"/>
        <v>4137629</v>
      </c>
      <c r="E22" s="65">
        <f t="shared" si="2"/>
        <v>3736273</v>
      </c>
      <c r="F22" s="65">
        <f t="shared" si="2"/>
        <v>-5783938</v>
      </c>
      <c r="G22" s="65">
        <f t="shared" si="2"/>
        <v>-2679921</v>
      </c>
      <c r="H22" s="65">
        <f t="shared" si="2"/>
        <v>-8706208</v>
      </c>
      <c r="I22" s="65">
        <f t="shared" si="2"/>
        <v>0</v>
      </c>
    </row>
    <row r="23" spans="1:9" ht="15.75" x14ac:dyDescent="0.25">
      <c r="A23" s="47"/>
      <c r="B23" s="65"/>
      <c r="C23" s="65"/>
      <c r="D23" s="65"/>
      <c r="E23" s="65"/>
      <c r="F23" s="92"/>
      <c r="G23" s="92"/>
    </row>
    <row r="24" spans="1:9" ht="15.75" x14ac:dyDescent="0.25">
      <c r="A24" s="26" t="s">
        <v>78</v>
      </c>
      <c r="B24" s="65">
        <f>B22+B15+B9</f>
        <v>-38737717</v>
      </c>
      <c r="C24" s="65">
        <f t="shared" ref="C24:I24" si="3">C22+C15+C9</f>
        <v>2359890</v>
      </c>
      <c r="D24" s="65">
        <f t="shared" si="3"/>
        <v>7052088</v>
      </c>
      <c r="E24" s="65">
        <f t="shared" si="3"/>
        <v>15513735</v>
      </c>
      <c r="F24" s="65">
        <f t="shared" si="3"/>
        <v>10646286</v>
      </c>
      <c r="G24" s="65">
        <f t="shared" si="3"/>
        <v>27538478</v>
      </c>
      <c r="H24" s="65">
        <f t="shared" si="3"/>
        <v>37275779</v>
      </c>
      <c r="I24" s="65">
        <f t="shared" si="3"/>
        <v>0</v>
      </c>
    </row>
    <row r="25" spans="1:9" ht="15.75" x14ac:dyDescent="0.25">
      <c r="A25" s="59" t="s">
        <v>79</v>
      </c>
      <c r="B25" s="66">
        <v>267381090</v>
      </c>
      <c r="C25" s="66">
        <v>229372568</v>
      </c>
      <c r="D25" s="75">
        <v>229372568</v>
      </c>
      <c r="E25" s="92">
        <v>229372568</v>
      </c>
      <c r="F25" s="92">
        <v>255763004</v>
      </c>
      <c r="G25" s="92">
        <v>255763004</v>
      </c>
      <c r="H25" s="2">
        <v>255763004</v>
      </c>
    </row>
    <row r="26" spans="1:9" ht="15.75" x14ac:dyDescent="0.25">
      <c r="A26" s="34" t="s">
        <v>80</v>
      </c>
      <c r="B26" s="65">
        <f>B24+B25</f>
        <v>228643373</v>
      </c>
      <c r="C26" s="65">
        <f>C24+C25</f>
        <v>231732458</v>
      </c>
      <c r="D26" s="65">
        <f t="shared" ref="D26:I26" si="4">D24+D25</f>
        <v>236424656</v>
      </c>
      <c r="E26" s="65">
        <f t="shared" si="4"/>
        <v>244886303</v>
      </c>
      <c r="F26" s="65">
        <f t="shared" si="4"/>
        <v>266409290</v>
      </c>
      <c r="G26" s="65">
        <f t="shared" si="4"/>
        <v>283301482</v>
      </c>
      <c r="H26" s="65">
        <f t="shared" si="4"/>
        <v>293038783</v>
      </c>
      <c r="I26" s="65">
        <f t="shared" si="4"/>
        <v>0</v>
      </c>
    </row>
    <row r="27" spans="1:9" ht="15.75" x14ac:dyDescent="0.25">
      <c r="A27" s="58"/>
      <c r="B27" s="65"/>
      <c r="C27" s="65"/>
      <c r="D27" s="65"/>
      <c r="E27" s="65"/>
      <c r="F27" s="92"/>
      <c r="G27" s="92"/>
    </row>
    <row r="28" spans="1:9" x14ac:dyDescent="0.25">
      <c r="A28" s="34" t="s">
        <v>81</v>
      </c>
      <c r="B28" s="3">
        <f>B9/('1'!B8/10)</f>
        <v>-0.48172664920703423</v>
      </c>
      <c r="C28" s="3">
        <f>C9/('1'!C8/10)</f>
        <v>2.1697373844202384E-2</v>
      </c>
      <c r="D28" s="3">
        <f>D9/('1'!D8/10)</f>
        <v>0.36231093351673349</v>
      </c>
      <c r="E28" s="3">
        <f>E9/('1'!E8/10)</f>
        <v>0.71215553494726935</v>
      </c>
      <c r="F28" s="3">
        <f>F9/('1'!F8/10)</f>
        <v>0.45863033042703771</v>
      </c>
      <c r="G28" s="3">
        <f>G9/('1'!G8/10)</f>
        <v>0.83943564786186153</v>
      </c>
      <c r="H28" s="3">
        <f>H9/('1'!H8/10)</f>
        <v>1.3474007259309175</v>
      </c>
      <c r="I28" s="3" t="e">
        <f>I9/('1'!I8/10)</f>
        <v>#DIV/0!</v>
      </c>
    </row>
    <row r="29" spans="1:9" ht="15.75" x14ac:dyDescent="0.25">
      <c r="A29" s="34" t="s">
        <v>82</v>
      </c>
      <c r="B29" s="67"/>
      <c r="C29" s="67"/>
      <c r="D29" s="19"/>
    </row>
    <row r="30" spans="1:9" ht="16.5" thickBot="1" x14ac:dyDescent="0.3">
      <c r="A30" s="69"/>
      <c r="B30" s="67"/>
      <c r="C30" s="67"/>
      <c r="D30" s="11"/>
    </row>
    <row r="31" spans="1:9" ht="15.75" x14ac:dyDescent="0.25">
      <c r="A31" s="9"/>
      <c r="B31" s="67"/>
      <c r="C31" s="67"/>
      <c r="D31" s="11"/>
    </row>
    <row r="32" spans="1:9" ht="15.75" x14ac:dyDescent="0.25">
      <c r="A32" s="13"/>
      <c r="B32" s="68"/>
      <c r="C32" s="68"/>
      <c r="D32" s="16"/>
    </row>
    <row r="33" spans="1:4" ht="15.75" x14ac:dyDescent="0.25">
      <c r="A33" s="9"/>
      <c r="B33" s="67"/>
      <c r="C33" s="67"/>
      <c r="D33" s="11"/>
    </row>
    <row r="34" spans="1:4" ht="15.75" x14ac:dyDescent="0.25">
      <c r="A34" s="13"/>
      <c r="B34" s="68"/>
      <c r="C34" s="68"/>
      <c r="D34" s="16"/>
    </row>
    <row r="35" spans="1:4" ht="15.75" x14ac:dyDescent="0.25">
      <c r="A35" s="13"/>
      <c r="B35" s="15"/>
      <c r="C35" s="15"/>
      <c r="D35" s="16"/>
    </row>
    <row r="36" spans="1:4" ht="15.75" x14ac:dyDescent="0.25">
      <c r="A36" s="9"/>
      <c r="B36" s="10"/>
      <c r="C36" s="10"/>
      <c r="D36" s="11"/>
    </row>
    <row r="37" spans="1:4" ht="15.75" x14ac:dyDescent="0.25">
      <c r="A37" s="13"/>
      <c r="B37" s="15"/>
      <c r="C37" s="15"/>
      <c r="D37" s="16"/>
    </row>
    <row r="38" spans="1:4" ht="16.5" thickBot="1" x14ac:dyDescent="0.3">
      <c r="A38" s="21"/>
      <c r="B38" s="22"/>
      <c r="C38" s="22"/>
      <c r="D38" s="2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2020-04-12T06:05:10Z</dcterms:modified>
</cp:coreProperties>
</file>