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FS Template\Formate_2\Q\"/>
    </mc:Choice>
  </mc:AlternateContent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3" i="1"/>
  <c r="G36" i="1"/>
  <c r="G29" i="1"/>
  <c r="G24" i="1" s="1"/>
  <c r="G25" i="1"/>
  <c r="G20" i="1"/>
  <c r="G13" i="1"/>
  <c r="G6" i="1" s="1"/>
  <c r="C47" i="1" l="1"/>
  <c r="D47" i="1"/>
  <c r="E47" i="1"/>
  <c r="F47" i="1"/>
  <c r="B47" i="1"/>
  <c r="C25" i="1"/>
  <c r="D25" i="1"/>
  <c r="E25" i="1"/>
  <c r="F25" i="1"/>
  <c r="B25" i="1"/>
  <c r="C13" i="1"/>
  <c r="D13" i="1"/>
  <c r="E13" i="1"/>
  <c r="F13" i="1"/>
  <c r="B32" i="2" l="1"/>
  <c r="C32" i="2"/>
  <c r="D32" i="2"/>
  <c r="E32" i="2"/>
  <c r="F32" i="2"/>
  <c r="B36" i="1"/>
  <c r="B20" i="1"/>
  <c r="C20" i="1"/>
  <c r="C6" i="1" s="1"/>
  <c r="B13" i="1"/>
  <c r="D20" i="1"/>
  <c r="D6" i="1" s="1"/>
  <c r="E20" i="1"/>
  <c r="E6" i="1" s="1"/>
  <c r="F20" i="1"/>
  <c r="F6" i="1" s="1"/>
  <c r="B6" i="1" l="1"/>
  <c r="F15" i="3"/>
  <c r="F38" i="3" s="1"/>
  <c r="F27" i="3"/>
  <c r="F32" i="3"/>
  <c r="F7" i="2"/>
  <c r="F12" i="2"/>
  <c r="F36" i="1"/>
  <c r="F46" i="1" s="1"/>
  <c r="F29" i="1"/>
  <c r="F24" i="1" s="1"/>
  <c r="F43" i="1" s="1"/>
  <c r="F34" i="3" l="1"/>
  <c r="F36" i="3" s="1"/>
  <c r="F19" i="2"/>
  <c r="F23" i="2" s="1"/>
  <c r="F27" i="2" l="1"/>
  <c r="F33" i="2" s="1"/>
  <c r="F11" i="4"/>
  <c r="F9" i="4"/>
  <c r="F36" i="2" l="1"/>
  <c r="F6" i="4"/>
  <c r="F10" i="4"/>
  <c r="F7" i="4"/>
  <c r="F12" i="4"/>
  <c r="C36" i="1"/>
  <c r="C46" i="1" s="1"/>
  <c r="D36" i="1"/>
  <c r="D46" i="1" s="1"/>
  <c r="E36" i="1"/>
  <c r="E46" i="1" s="1"/>
  <c r="E27" i="3" l="1"/>
  <c r="D27" i="3"/>
  <c r="C27" i="3"/>
  <c r="B15" i="3"/>
  <c r="B38" i="3" s="1"/>
  <c r="C15" i="3"/>
  <c r="C38" i="3" s="1"/>
  <c r="D15" i="3"/>
  <c r="D38" i="3" s="1"/>
  <c r="E15" i="3"/>
  <c r="E38" i="3" s="1"/>
  <c r="B27" i="3"/>
  <c r="B32" i="3"/>
  <c r="C32" i="3"/>
  <c r="D32" i="3"/>
  <c r="E32" i="3"/>
  <c r="C12" i="2" l="1"/>
  <c r="B7" i="2"/>
  <c r="C7" i="2"/>
  <c r="D7" i="2"/>
  <c r="E7" i="2"/>
  <c r="B12" i="2"/>
  <c r="D12" i="2"/>
  <c r="E12" i="2"/>
  <c r="E29" i="1"/>
  <c r="E24" i="1" s="1"/>
  <c r="E43" i="1" s="1"/>
  <c r="D29" i="1"/>
  <c r="D24" i="1" s="1"/>
  <c r="D43" i="1" s="1"/>
  <c r="B46" i="1"/>
  <c r="C29" i="1"/>
  <c r="C24" i="1" s="1"/>
  <c r="C43" i="1" s="1"/>
  <c r="C19" i="2" l="1"/>
  <c r="C23" i="2" s="1"/>
  <c r="C27" i="2" s="1"/>
  <c r="C33" i="2" s="1"/>
  <c r="E9" i="4"/>
  <c r="D19" i="2"/>
  <c r="E19" i="2"/>
  <c r="B19" i="2"/>
  <c r="B29" i="1"/>
  <c r="B24" i="1" s="1"/>
  <c r="B43" i="1" s="1"/>
  <c r="C9" i="4"/>
  <c r="D9" i="4"/>
  <c r="C11" i="4" l="1"/>
  <c r="B9" i="4"/>
  <c r="E23" i="2"/>
  <c r="E11" i="4"/>
  <c r="B23" i="2"/>
  <c r="B27" i="2" s="1"/>
  <c r="B33" i="2" s="1"/>
  <c r="B11" i="4"/>
  <c r="D23" i="2"/>
  <c r="D11" i="4"/>
  <c r="C36" i="2"/>
  <c r="C7" i="4"/>
  <c r="C12" i="4"/>
  <c r="C10" i="4"/>
  <c r="E27" i="2" l="1"/>
  <c r="E33" i="2" s="1"/>
  <c r="D27" i="2"/>
  <c r="D33" i="2" s="1"/>
  <c r="D36" i="2" s="1"/>
  <c r="C6" i="4"/>
  <c r="B36" i="2"/>
  <c r="B12" i="4"/>
  <c r="B10" i="4"/>
  <c r="B6" i="4"/>
  <c r="B7" i="4"/>
  <c r="E7" i="4" l="1"/>
  <c r="E36" i="2"/>
  <c r="E12" i="4"/>
  <c r="E6" i="4"/>
  <c r="E10" i="4"/>
  <c r="D12" i="4"/>
  <c r="D6" i="4"/>
  <c r="D10" i="4"/>
  <c r="D7" i="4"/>
  <c r="D34" i="3" l="1"/>
  <c r="D36" i="3" s="1"/>
  <c r="E34" i="3"/>
  <c r="E36" i="3" s="1"/>
  <c r="C34" i="3"/>
  <c r="C36" i="3" s="1"/>
  <c r="B34" i="3" l="1"/>
  <c r="B36" i="3" s="1"/>
</calcChain>
</file>

<file path=xl/sharedStrings.xml><?xml version="1.0" encoding="utf-8"?>
<sst xmlns="http://schemas.openxmlformats.org/spreadsheetml/2006/main" count="123" uniqueCount="94">
  <si>
    <t>ASSETS</t>
  </si>
  <si>
    <t>NON CURRENT ASSETS</t>
  </si>
  <si>
    <t xml:space="preserve">Property,Plant  and  Equipment </t>
  </si>
  <si>
    <t>CURRENT ASSETS</t>
  </si>
  <si>
    <t>Share Capital</t>
  </si>
  <si>
    <t>Inventories</t>
  </si>
  <si>
    <t>Advances, Deposits &amp; Pre-Payments</t>
  </si>
  <si>
    <t>Capital Work in Progress</t>
  </si>
  <si>
    <t>Accounts Receivables</t>
  </si>
  <si>
    <t xml:space="preserve">Net increase in cash and cash equivalents </t>
  </si>
  <si>
    <t>Capital work-in-progress</t>
  </si>
  <si>
    <t>Income tax Payable</t>
  </si>
  <si>
    <t>Cash and Cash Balances</t>
  </si>
  <si>
    <t>Accounts Payable &amp; Accruals</t>
  </si>
  <si>
    <t>Provision for Gratuity</t>
  </si>
  <si>
    <t>General Reserve</t>
  </si>
  <si>
    <t>Reatined Earnings</t>
  </si>
  <si>
    <t>Unclaimed Dividend</t>
  </si>
  <si>
    <t>Financial Liabilities</t>
  </si>
  <si>
    <t>Capital Reserve</t>
  </si>
  <si>
    <t>Fair Value Gain on Investment</t>
  </si>
  <si>
    <t>Long Term Investment</t>
  </si>
  <si>
    <t>Short Term Investment</t>
  </si>
  <si>
    <t>Earnings on Petroleum Products</t>
  </si>
  <si>
    <t>Other Operating Income</t>
  </si>
  <si>
    <t>Administrative, Selling and Distribution</t>
  </si>
  <si>
    <t xml:space="preserve">Depreciation </t>
  </si>
  <si>
    <t>Other Income</t>
  </si>
  <si>
    <t>Financial Expenses</t>
  </si>
  <si>
    <t>Contribution to Workers' Profits Participation and Welfare Funds @ 5% of Net Profit</t>
  </si>
  <si>
    <t>Current</t>
  </si>
  <si>
    <t>Deferred</t>
  </si>
  <si>
    <t>Collection from Sales &amp; Other Income</t>
  </si>
  <si>
    <t>Payment for Cost and Other Expenses</t>
  </si>
  <si>
    <t>Interest received from FDR</t>
  </si>
  <si>
    <t>Interest received from Bank</t>
  </si>
  <si>
    <t>Dividend Receipt</t>
  </si>
  <si>
    <t>Income Tax Paid</t>
  </si>
  <si>
    <t>Bank Charges Paid</t>
  </si>
  <si>
    <t>Acquisition of Fixed Assets</t>
  </si>
  <si>
    <t>Proceed from sale of Fixed Assets</t>
  </si>
  <si>
    <t>Advances</t>
  </si>
  <si>
    <t>Investment in Fixed Deposit</t>
  </si>
  <si>
    <t>Jamuna Oil Company Limited</t>
  </si>
  <si>
    <t>Dividend paid</t>
  </si>
  <si>
    <t>Other Finance (Other)</t>
  </si>
  <si>
    <t>Cash and cash equivalents at the beginning of the year</t>
  </si>
  <si>
    <t>Cash and cash equivalents at the end of the year</t>
  </si>
  <si>
    <t>Interest on SND</t>
  </si>
  <si>
    <t>Proceed from sale of Property, Plant amd Equipment</t>
  </si>
  <si>
    <t>Debt to Equity</t>
  </si>
  <si>
    <t>Current Ratio</t>
  </si>
  <si>
    <t>Operating Margin</t>
  </si>
  <si>
    <t>Liability for WPPWF</t>
  </si>
  <si>
    <t>interest expense through BPC</t>
  </si>
  <si>
    <t>Share of profit of associates (Net of tax)</t>
  </si>
  <si>
    <t>Interest on Fixed Deposit</t>
  </si>
  <si>
    <t>Net Margin</t>
  </si>
  <si>
    <t>Quarter 3</t>
  </si>
  <si>
    <t>Quarter 2</t>
  </si>
  <si>
    <t>Quarter 1</t>
  </si>
  <si>
    <t>Investment in associate</t>
  </si>
  <si>
    <t>Balance Sheet</t>
  </si>
  <si>
    <t>Liabilities and Capital</t>
  </si>
  <si>
    <t>Liabilities</t>
  </si>
  <si>
    <t>Non Current Liabilities</t>
  </si>
  <si>
    <t>Defered Tax Assets</t>
  </si>
  <si>
    <t>Deferred Tax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</si>
  <si>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</si>
  <si>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</si>
  <si>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</si>
  <si>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</si>
  <si>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</si>
  <si>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Revenues</t>
  </si>
  <si>
    <t>Operating 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</si>
  <si>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</si>
  <si>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</si>
  <si>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</si>
  <si>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</si>
  <si>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</si>
  <si>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</si>
  <si>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</si>
  <si>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</si>
  <si>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</si>
  <si>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</si>
  <si>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</si>
  <si>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</si>
  <si>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</si>
  <si>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</si>
  <si>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</si>
  <si>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</si>
  <si>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</si>
  <si>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Ratios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</si>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</sst>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3" fillId="0" borderId="0" xfId="0" applyFont="1"/>
    <xf numFmtId="0" fontId="1" fillId="0" borderId="0" xfId="0" applyFont="1" applyFill="1" applyBorder="1"/>
    <xf numFmtId="0" fontId="0" fillId="0" borderId="0" xfId="0" applyFill="1"/>
    <xf numFmtId="3" fontId="0" fillId="0" borderId="0" xfId="0" applyNumberFormat="1" applyFont="1" applyFill="1" applyBorder="1"/>
    <xf numFmtId="10" fontId="0" fillId="0" borderId="0" xfId="1" applyNumberFormat="1" applyFont="1"/>
    <xf numFmtId="0" fontId="1" fillId="0" borderId="3" xfId="0" applyFont="1" applyBorder="1"/>
    <xf numFmtId="0" fontId="0" fillId="0" borderId="0" xfId="0" applyAlignment="1">
      <alignment vertical="top"/>
    </xf>
    <xf numFmtId="0" fontId="6" fillId="0" borderId="0" xfId="0" applyFont="1"/>
    <xf numFmtId="0" fontId="0" fillId="0" borderId="0" xfId="0" applyFill="1" applyBorder="1"/>
    <xf numFmtId="0" fontId="1" fillId="0" borderId="0" xfId="0" applyFont="1" applyAlignment="1">
      <alignment wrapText="1"/>
    </xf>
    <xf numFmtId="9" fontId="0" fillId="0" borderId="0" xfId="0" applyNumberForma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/>
    </xf>
    <xf numFmtId="41" fontId="0" fillId="0" borderId="0" xfId="0" applyNumberFormat="1" applyFont="1"/>
    <xf numFmtId="41" fontId="0" fillId="0" borderId="0" xfId="0" applyNumberFormat="1" applyFill="1" applyAlignment="1">
      <alignment horizontal="right"/>
    </xf>
    <xf numFmtId="43" fontId="0" fillId="0" borderId="0" xfId="0" applyNumberFormat="1" applyAlignment="1">
      <alignment horizontal="center" vertical="center"/>
    </xf>
    <xf numFmtId="43" fontId="0" fillId="0" borderId="0" xfId="0" applyNumberFormat="1"/>
    <xf numFmtId="41" fontId="0" fillId="0" borderId="0" xfId="0" applyNumberFormat="1" applyBorder="1"/>
    <xf numFmtId="41" fontId="0" fillId="0" borderId="0" xfId="0" applyNumberFormat="1" applyFill="1" applyBorder="1"/>
    <xf numFmtId="41" fontId="0" fillId="0" borderId="0" xfId="0" applyNumberFormat="1" applyFont="1" applyFill="1" applyBorder="1"/>
    <xf numFmtId="41" fontId="1" fillId="0" borderId="0" xfId="0" applyNumberFormat="1" applyFont="1" applyFill="1" applyBorder="1"/>
    <xf numFmtId="41" fontId="0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0" fillId="0" borderId="0" xfId="0" applyNumberFormat="1" applyFont="1" applyBorder="1"/>
    <xf numFmtId="43" fontId="1" fillId="0" borderId="0" xfId="2" applyNumberFormat="1" applyFont="1" applyFill="1" applyBorder="1"/>
    <xf numFmtId="43" fontId="0" fillId="0" borderId="0" xfId="2" applyNumberFormat="1" applyFont="1" applyBorder="1"/>
    <xf numFmtId="43" fontId="0" fillId="0" borderId="0" xfId="2" applyNumberFormat="1" applyFont="1"/>
    <xf numFmtId="41" fontId="0" fillId="0" borderId="0" xfId="0" applyNumberFormat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6" fillId="0" borderId="0" xfId="0" applyNumberFormat="1" applyFont="1"/>
    <xf numFmtId="41" fontId="1" fillId="0" borderId="4" xfId="0" applyNumberFormat="1" applyFont="1" applyBorder="1"/>
    <xf numFmtId="41" fontId="1" fillId="0" borderId="3" xfId="0" applyNumberFormat="1" applyFont="1" applyBorder="1"/>
    <xf numFmtId="41" fontId="1" fillId="0" borderId="2" xfId="0" applyNumberFormat="1" applyFont="1" applyFill="1" applyBorder="1"/>
    <xf numFmtId="43" fontId="1" fillId="0" borderId="0" xfId="0" applyNumberFormat="1" applyFont="1" applyFill="1"/>
    <xf numFmtId="4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5" fontId="2" fillId="0" borderId="0" xfId="0" applyNumberFormat="1" applyFont="1" applyAlignment="1">
      <alignment horizontal="right"/>
    </xf>
    <xf numFmtId="15" fontId="2" fillId="0" borderId="0" xfId="0" applyNumberFormat="1" applyFont="1" applyFill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0" fontId="2" fillId="0" borderId="0" xfId="0" applyNumberFormat="1" applyFont="1"/>
    <xf numFmtId="0" fontId="1" fillId="0" borderId="5" xfId="0" applyFont="1" applyBorder="1" applyAlignment="1">
      <alignment horizontal="left"/>
    </xf>
    <xf numFmtId="0" fontId="7" fillId="0" borderId="0" xfId="0" applyFont="1"/>
    <xf numFmtId="41" fontId="1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NumberFormat="1" applyFont="1"/>
    <xf numFmtId="0" fontId="1" fillId="0" borderId="5" xfId="0" applyFont="1" applyBorder="1"/>
    <xf numFmtId="0" fontId="1" fillId="0" borderId="1" xfId="0" applyFont="1" applyBorder="1"/>
    <xf numFmtId="0" fontId="0" fillId="0" borderId="0" xfId="0" applyFont="1" applyAlignment="1"/>
    <xf numFmtId="0" fontId="1" fillId="0" borderId="6" xfId="0" applyFont="1" applyBorder="1"/>
    <xf numFmtId="0" fontId="6" fillId="0" borderId="7" xfId="0" applyFont="1" applyBorder="1"/>
    <xf numFmtId="0" fontId="5" fillId="0" borderId="0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7"/>
  <sheetViews>
    <sheetView workbookViewId="0">
      <pane xSplit="1" topLeftCell="G1" activePane="topRight" state="frozen"/>
      <selection pane="topRight" activeCell="G8" sqref="G8"/>
    </sheetView>
  </sheetViews>
  <sheetFormatPr defaultRowHeight="15" x14ac:dyDescent="0.25"/>
  <cols>
    <col min="1" max="1" width="42.625" customWidth="1"/>
    <col min="2" max="2" width="16" bestFit="1" customWidth="1"/>
    <col min="3" max="3" width="16.375" style="8" customWidth="1"/>
    <col min="4" max="4" width="18.75" style="8" customWidth="1"/>
    <col min="5" max="6" width="16.75" customWidth="1"/>
    <col min="7" max="7" width="15.125" customWidth="1"/>
  </cols>
  <sheetData>
    <row r="1" spans="1:27" ht="15.75" x14ac:dyDescent="0.25">
      <c r="A1" s="54" t="s">
        <v>43</v>
      </c>
    </row>
    <row r="2" spans="1:27" ht="15.75" x14ac:dyDescent="0.25">
      <c r="A2" s="2" t="s">
        <v>62</v>
      </c>
    </row>
    <row r="3" spans="1:27" ht="15.75" x14ac:dyDescent="0.25">
      <c r="A3" s="2" t="s">
        <v>93</v>
      </c>
    </row>
    <row r="4" spans="1:27" x14ac:dyDescent="0.25">
      <c r="B4" s="48" t="s">
        <v>59</v>
      </c>
      <c r="C4" s="49" t="s">
        <v>58</v>
      </c>
      <c r="D4" s="49" t="s">
        <v>60</v>
      </c>
      <c r="E4" s="48" t="s">
        <v>59</v>
      </c>
      <c r="F4" s="48" t="s">
        <v>58</v>
      </c>
      <c r="G4" s="67" t="s">
        <v>58</v>
      </c>
    </row>
    <row r="5" spans="1:27" ht="15.75" x14ac:dyDescent="0.25">
      <c r="B5" s="50">
        <v>43099</v>
      </c>
      <c r="C5" s="51">
        <v>42825</v>
      </c>
      <c r="D5" s="51">
        <v>43373</v>
      </c>
      <c r="E5" s="51">
        <v>43464</v>
      </c>
      <c r="F5" s="51">
        <v>43190</v>
      </c>
      <c r="G5" s="68">
        <v>43555</v>
      </c>
    </row>
    <row r="6" spans="1:27" x14ac:dyDescent="0.25">
      <c r="A6" s="55" t="s">
        <v>0</v>
      </c>
      <c r="B6" s="47">
        <f t="shared" ref="B6:G6" si="0">B13+B20</f>
        <v>60980162714</v>
      </c>
      <c r="C6" s="47">
        <f t="shared" si="0"/>
        <v>65838361792</v>
      </c>
      <c r="D6" s="47">
        <f t="shared" si="0"/>
        <v>59773437965</v>
      </c>
      <c r="E6" s="47">
        <f t="shared" si="0"/>
        <v>60670207865</v>
      </c>
      <c r="F6" s="47">
        <f t="shared" si="0"/>
        <v>62425067650</v>
      </c>
      <c r="G6" s="47">
        <f t="shared" si="0"/>
        <v>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56" t="s">
        <v>1</v>
      </c>
      <c r="B7" s="20"/>
      <c r="C7" s="21"/>
      <c r="D7" s="21"/>
      <c r="E7" s="21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t="s">
        <v>2</v>
      </c>
      <c r="B8" s="18">
        <v>779170757</v>
      </c>
      <c r="C8" s="19">
        <v>768576447</v>
      </c>
      <c r="D8" s="22">
        <v>778078217</v>
      </c>
      <c r="E8" s="22">
        <v>876668359</v>
      </c>
      <c r="F8" s="18">
        <v>786250868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t="s">
        <v>7</v>
      </c>
      <c r="B9" s="18">
        <v>100681026</v>
      </c>
      <c r="C9" s="19">
        <v>105356058</v>
      </c>
      <c r="D9" s="22">
        <v>166924209</v>
      </c>
      <c r="E9" s="22">
        <v>134205571</v>
      </c>
      <c r="F9" s="18">
        <v>111861381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25">
      <c r="A10" t="s">
        <v>61</v>
      </c>
      <c r="B10" s="18"/>
      <c r="C10" s="22"/>
      <c r="D10" s="22">
        <v>64603160</v>
      </c>
      <c r="E10" s="22">
        <v>72910850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t="s">
        <v>21</v>
      </c>
      <c r="B11" s="23">
        <v>13256147602</v>
      </c>
      <c r="C11" s="21">
        <v>22287421632</v>
      </c>
      <c r="D11" s="23">
        <v>12687209905</v>
      </c>
      <c r="E11" s="22">
        <v>12864152770</v>
      </c>
      <c r="F11" s="18">
        <v>12810122419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t="s">
        <v>66</v>
      </c>
      <c r="B12" s="23">
        <v>164403861</v>
      </c>
      <c r="C12" s="19">
        <v>155715243</v>
      </c>
      <c r="D12" s="23">
        <v>184835865</v>
      </c>
      <c r="E12" s="22">
        <v>172001716</v>
      </c>
      <c r="F12" s="18">
        <v>162933302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s="1" customFormat="1" x14ac:dyDescent="0.25">
      <c r="B13" s="40">
        <f>SUM(B8:B12)</f>
        <v>14300403246</v>
      </c>
      <c r="C13" s="40">
        <f t="shared" ref="C13:G13" si="1">SUM(C8:C12)</f>
        <v>23317069380</v>
      </c>
      <c r="D13" s="40">
        <f t="shared" si="1"/>
        <v>13881651356</v>
      </c>
      <c r="E13" s="40">
        <f t="shared" si="1"/>
        <v>14119939266</v>
      </c>
      <c r="F13" s="40">
        <f t="shared" si="1"/>
        <v>13871167970</v>
      </c>
      <c r="G13" s="40">
        <f t="shared" si="1"/>
        <v>0</v>
      </c>
      <c r="H13" s="4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5">
      <c r="A14" s="56" t="s">
        <v>3</v>
      </c>
      <c r="B14" s="23"/>
      <c r="C14" s="23"/>
      <c r="D14" s="23"/>
      <c r="E14" s="2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3" t="s">
        <v>22</v>
      </c>
      <c r="B15" s="23">
        <v>13892271112</v>
      </c>
      <c r="C15" s="23">
        <v>0</v>
      </c>
      <c r="D15" s="23">
        <v>10459039765</v>
      </c>
      <c r="E15" s="22">
        <v>10771149525</v>
      </c>
      <c r="F15" s="18">
        <v>13184702361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3" t="s">
        <v>5</v>
      </c>
      <c r="B16" s="25">
        <v>7337224676</v>
      </c>
      <c r="C16" s="22">
        <v>11195553412</v>
      </c>
      <c r="D16" s="22">
        <v>9478094374</v>
      </c>
      <c r="E16" s="22">
        <v>10277058479</v>
      </c>
      <c r="F16" s="18">
        <v>6369120006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t="s">
        <v>8</v>
      </c>
      <c r="B17" s="25">
        <v>2457774341</v>
      </c>
      <c r="C17" s="22">
        <v>1375786984</v>
      </c>
      <c r="D17" s="19">
        <v>2862041268</v>
      </c>
      <c r="E17" s="22">
        <v>2366014294</v>
      </c>
      <c r="F17" s="18">
        <v>2615386371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x14ac:dyDescent="0.25">
      <c r="A18" t="s">
        <v>6</v>
      </c>
      <c r="B18" s="18">
        <v>2990614507</v>
      </c>
      <c r="C18" s="53">
        <v>3925041862</v>
      </c>
      <c r="D18" s="19">
        <v>5620372372</v>
      </c>
      <c r="E18" s="19">
        <v>5353094177</v>
      </c>
      <c r="F18" s="18">
        <v>3908504972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t="s">
        <v>12</v>
      </c>
      <c r="B19" s="18">
        <v>20001874832</v>
      </c>
      <c r="C19" s="53">
        <v>26024910154</v>
      </c>
      <c r="D19" s="19">
        <v>17472238830</v>
      </c>
      <c r="E19" s="19">
        <v>17782952124</v>
      </c>
      <c r="F19" s="18">
        <v>22476185970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s="1" customFormat="1" x14ac:dyDescent="0.25">
      <c r="B20" s="47">
        <f t="shared" ref="B20:C20" si="2">SUM(B15:B19)</f>
        <v>46679759468</v>
      </c>
      <c r="C20" s="47">
        <f t="shared" si="2"/>
        <v>42521292412</v>
      </c>
      <c r="D20" s="47">
        <f>SUM(D15:D19)</f>
        <v>45891786609</v>
      </c>
      <c r="E20" s="47">
        <f>SUM(E15:E19)</f>
        <v>46550268599</v>
      </c>
      <c r="F20" s="47">
        <f>SUM(F15:F19)</f>
        <v>48553899680</v>
      </c>
      <c r="G20" s="47">
        <f>SUM(G15:G19)</f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5">
      <c r="A21" s="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"/>
      <c r="B22" s="57"/>
      <c r="C22" s="57"/>
      <c r="D22" s="57"/>
      <c r="E22" s="57"/>
      <c r="F22" s="5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5.75" x14ac:dyDescent="0.25">
      <c r="A23" s="58" t="s">
        <v>63</v>
      </c>
      <c r="B23" s="57"/>
      <c r="C23" s="57"/>
      <c r="D23" s="57"/>
      <c r="E23" s="57"/>
      <c r="F23" s="5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5.75" x14ac:dyDescent="0.25">
      <c r="A24" s="59" t="s">
        <v>64</v>
      </c>
      <c r="B24" s="57">
        <f t="shared" ref="B24:G24" si="3">B25+B29</f>
        <v>41959129201</v>
      </c>
      <c r="C24" s="57">
        <f t="shared" si="3"/>
        <v>48292141120</v>
      </c>
      <c r="D24" s="57">
        <f t="shared" si="3"/>
        <v>40322069326</v>
      </c>
      <c r="E24" s="57">
        <f t="shared" si="3"/>
        <v>40301162057</v>
      </c>
      <c r="F24" s="57">
        <f t="shared" si="3"/>
        <v>44502275990</v>
      </c>
      <c r="G24" s="57">
        <f t="shared" si="3"/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56" t="s">
        <v>65</v>
      </c>
      <c r="B25" s="57">
        <f>SUM(B26:B27)</f>
        <v>860141424</v>
      </c>
      <c r="C25" s="57">
        <f t="shared" ref="C25:G25" si="4">SUM(C26:C27)</f>
        <v>832104666</v>
      </c>
      <c r="D25" s="57">
        <f t="shared" si="4"/>
        <v>899764016</v>
      </c>
      <c r="E25" s="57">
        <f t="shared" si="4"/>
        <v>885113777</v>
      </c>
      <c r="F25" s="57">
        <f t="shared" si="4"/>
        <v>855914048</v>
      </c>
      <c r="G25" s="57">
        <f t="shared" si="4"/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3" t="s">
        <v>14</v>
      </c>
      <c r="B26" s="19">
        <v>860141424</v>
      </c>
      <c r="C26" s="19">
        <v>832104666</v>
      </c>
      <c r="D26" s="19">
        <v>899764016</v>
      </c>
      <c r="E26" s="19">
        <v>885113777</v>
      </c>
      <c r="F26" s="18">
        <v>855914048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x14ac:dyDescent="0.25">
      <c r="A27" s="60" t="s">
        <v>67</v>
      </c>
      <c r="B27" s="57"/>
      <c r="C27" s="57"/>
      <c r="D27" s="57"/>
      <c r="E27" s="57"/>
      <c r="F27" s="5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B28" s="18"/>
      <c r="C28" s="19"/>
      <c r="D28" s="19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56" t="s">
        <v>68</v>
      </c>
      <c r="B29" s="41">
        <f t="shared" ref="B29:G29" si="5">SUM(B30:B34)</f>
        <v>41098987777</v>
      </c>
      <c r="C29" s="41">
        <f t="shared" si="5"/>
        <v>47460036454</v>
      </c>
      <c r="D29" s="40">
        <f t="shared" si="5"/>
        <v>39422305310</v>
      </c>
      <c r="E29" s="40">
        <f t="shared" si="5"/>
        <v>39416048280</v>
      </c>
      <c r="F29" s="40">
        <f t="shared" si="5"/>
        <v>43646361942</v>
      </c>
      <c r="G29" s="40">
        <f t="shared" si="5"/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t="s">
        <v>13</v>
      </c>
      <c r="B30" s="25">
        <v>37873037462</v>
      </c>
      <c r="C30" s="22">
        <v>44865845149</v>
      </c>
      <c r="D30" s="22">
        <v>35297163394</v>
      </c>
      <c r="E30" s="19">
        <v>35112414203</v>
      </c>
      <c r="F30" s="18">
        <v>40272644211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t="s">
        <v>18</v>
      </c>
      <c r="B31" s="19">
        <v>402677594</v>
      </c>
      <c r="C31" s="19">
        <v>370938526</v>
      </c>
      <c r="D31" s="19">
        <v>480478510</v>
      </c>
      <c r="E31" s="19">
        <v>533208666</v>
      </c>
      <c r="F31" s="18">
        <v>360738974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t="s">
        <v>53</v>
      </c>
      <c r="B32" s="19"/>
      <c r="C32" s="19"/>
      <c r="D32" s="19">
        <v>99724112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3" t="s">
        <v>11</v>
      </c>
      <c r="B33" s="19">
        <v>2797506169</v>
      </c>
      <c r="C33" s="19">
        <v>2194080910</v>
      </c>
      <c r="D33" s="19">
        <v>3517482866</v>
      </c>
      <c r="E33" s="19">
        <v>3743157008</v>
      </c>
      <c r="F33" s="18">
        <v>2983520252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3" t="s">
        <v>17</v>
      </c>
      <c r="B34" s="19">
        <v>25766552</v>
      </c>
      <c r="C34" s="19">
        <v>29171869</v>
      </c>
      <c r="D34" s="19">
        <v>27456428</v>
      </c>
      <c r="E34" s="19">
        <v>27268403</v>
      </c>
      <c r="F34" s="18">
        <v>29458505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s="1" customFormat="1" x14ac:dyDescent="0.25"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5">
      <c r="A36" s="56" t="s">
        <v>69</v>
      </c>
      <c r="B36" s="40">
        <f t="shared" ref="B36:G36" si="6">SUM(B37:B41)</f>
        <v>19021033513</v>
      </c>
      <c r="C36" s="40">
        <f t="shared" si="6"/>
        <v>17546220672</v>
      </c>
      <c r="D36" s="40">
        <f t="shared" si="6"/>
        <v>19451368639</v>
      </c>
      <c r="E36" s="40">
        <f t="shared" si="6"/>
        <v>20369045808</v>
      </c>
      <c r="F36" s="40">
        <f t="shared" si="6"/>
        <v>17922791660</v>
      </c>
      <c r="G36" s="40">
        <f t="shared" si="6"/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t="s">
        <v>4</v>
      </c>
      <c r="B37" s="18">
        <v>1104246000</v>
      </c>
      <c r="C37" s="19">
        <v>1104246000</v>
      </c>
      <c r="D37" s="19">
        <v>1104246000</v>
      </c>
      <c r="E37" s="19">
        <v>1104246000</v>
      </c>
      <c r="F37" s="18">
        <v>1104246000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t="s">
        <v>19</v>
      </c>
      <c r="B38" s="18">
        <v>152833103</v>
      </c>
      <c r="C38" s="19">
        <v>152833103</v>
      </c>
      <c r="D38" s="19">
        <v>152833103</v>
      </c>
      <c r="E38" s="19">
        <v>152833103</v>
      </c>
      <c r="F38" s="18">
        <v>152833103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t="s">
        <v>20</v>
      </c>
      <c r="B39" s="18">
        <v>8660000000</v>
      </c>
      <c r="C39" s="19">
        <v>6649627755</v>
      </c>
      <c r="D39" s="22">
        <v>10000000000</v>
      </c>
      <c r="E39" s="22">
        <v>5969732770</v>
      </c>
      <c r="F39" s="52">
        <v>5828002419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t="s">
        <v>15</v>
      </c>
      <c r="B40" s="18">
        <v>6274027602</v>
      </c>
      <c r="C40" s="25">
        <v>7160000000</v>
      </c>
      <c r="D40" s="19">
        <v>5792789905</v>
      </c>
      <c r="E40" s="19">
        <v>10000000000</v>
      </c>
      <c r="F40" s="18">
        <v>8660000000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t="s">
        <v>16</v>
      </c>
      <c r="B41" s="18">
        <v>2829926808</v>
      </c>
      <c r="C41" s="26">
        <v>2479513814</v>
      </c>
      <c r="D41" s="26">
        <v>2401499631</v>
      </c>
      <c r="E41" s="26">
        <v>3142233935</v>
      </c>
      <c r="F41" s="18">
        <v>2177710138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s="1" customFormat="1" x14ac:dyDescent="0.25"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s="1" customFormat="1" x14ac:dyDescent="0.25">
      <c r="B43" s="34">
        <f>B24+B36</f>
        <v>60980162714</v>
      </c>
      <c r="C43" s="34">
        <f t="shared" ref="C43:G43" si="7">C24+C36</f>
        <v>65838361792</v>
      </c>
      <c r="D43" s="34">
        <f t="shared" si="7"/>
        <v>59773437965</v>
      </c>
      <c r="E43" s="34">
        <f t="shared" si="7"/>
        <v>60670207865</v>
      </c>
      <c r="F43" s="34">
        <f t="shared" si="7"/>
        <v>62425067650</v>
      </c>
      <c r="G43" s="34">
        <f t="shared" si="7"/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5">
      <c r="B44" s="18"/>
      <c r="C44" s="19"/>
      <c r="D44" s="1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s="28" customFormat="1" x14ac:dyDescent="0.25">
      <c r="A46" s="61" t="s">
        <v>70</v>
      </c>
      <c r="B46" s="27">
        <f t="shared" ref="B46:G46" si="8">B36/(B37/10)</f>
        <v>172.25358763355266</v>
      </c>
      <c r="C46" s="27">
        <f t="shared" si="8"/>
        <v>158.89775169663281</v>
      </c>
      <c r="D46" s="27">
        <f t="shared" si="8"/>
        <v>176.15068235701102</v>
      </c>
      <c r="E46" s="27">
        <f t="shared" si="8"/>
        <v>184.46112377133358</v>
      </c>
      <c r="F46" s="27">
        <f t="shared" si="8"/>
        <v>162.30796090726162</v>
      </c>
      <c r="G46" s="27" t="e">
        <f t="shared" si="8"/>
        <v>#DIV/0!</v>
      </c>
    </row>
    <row r="47" spans="1:27" x14ac:dyDescent="0.25">
      <c r="A47" s="61" t="s">
        <v>71</v>
      </c>
      <c r="B47" s="18">
        <f>B37/10</f>
        <v>110424600</v>
      </c>
      <c r="C47" s="18">
        <f t="shared" ref="C47:G47" si="9">C37/10</f>
        <v>110424600</v>
      </c>
      <c r="D47" s="18">
        <f t="shared" si="9"/>
        <v>110424600</v>
      </c>
      <c r="E47" s="18">
        <f t="shared" si="9"/>
        <v>110424600</v>
      </c>
      <c r="F47" s="18">
        <f t="shared" si="9"/>
        <v>110424600</v>
      </c>
      <c r="G47" s="18">
        <f t="shared" si="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0"/>
  <sheetViews>
    <sheetView workbookViewId="0">
      <selection activeCell="G4" sqref="G4:G5"/>
    </sheetView>
  </sheetViews>
  <sheetFormatPr defaultRowHeight="15" x14ac:dyDescent="0.25"/>
  <cols>
    <col min="1" max="1" width="50.75" customWidth="1"/>
    <col min="2" max="2" width="14.25" style="8" bestFit="1" customWidth="1"/>
    <col min="3" max="3" width="15.125" customWidth="1"/>
    <col min="4" max="4" width="13.875" customWidth="1"/>
    <col min="5" max="5" width="15.375" customWidth="1"/>
    <col min="6" max="6" width="14.25" bestFit="1" customWidth="1"/>
    <col min="7" max="7" width="10" bestFit="1" customWidth="1"/>
  </cols>
  <sheetData>
    <row r="1" spans="1:49" ht="15.75" x14ac:dyDescent="0.25">
      <c r="A1" s="54" t="s">
        <v>43</v>
      </c>
    </row>
    <row r="2" spans="1:49" ht="15.75" x14ac:dyDescent="0.25">
      <c r="A2" s="2" t="s">
        <v>72</v>
      </c>
    </row>
    <row r="3" spans="1:49" ht="15.75" x14ac:dyDescent="0.25">
      <c r="A3" s="2" t="s">
        <v>93</v>
      </c>
    </row>
    <row r="4" spans="1:49" ht="15.75" x14ac:dyDescent="0.25">
      <c r="A4" s="2"/>
      <c r="B4" s="48" t="s">
        <v>59</v>
      </c>
      <c r="C4" s="49" t="s">
        <v>58</v>
      </c>
      <c r="D4" s="49" t="s">
        <v>60</v>
      </c>
      <c r="E4" s="48" t="s">
        <v>59</v>
      </c>
      <c r="F4" s="48" t="s">
        <v>58</v>
      </c>
      <c r="G4" s="67" t="s">
        <v>58</v>
      </c>
      <c r="H4" s="4"/>
      <c r="I4" s="4"/>
    </row>
    <row r="5" spans="1:49" ht="15.75" x14ac:dyDescent="0.25">
      <c r="A5" s="2"/>
      <c r="B5" s="50">
        <v>43099</v>
      </c>
      <c r="C5" s="51">
        <v>42825</v>
      </c>
      <c r="D5" s="51">
        <v>43373</v>
      </c>
      <c r="E5" s="51">
        <v>43464</v>
      </c>
      <c r="F5" s="51">
        <v>43190</v>
      </c>
      <c r="G5" s="68">
        <v>43555</v>
      </c>
      <c r="H5" s="4"/>
      <c r="I5" s="4"/>
    </row>
    <row r="6" spans="1:49" ht="15.75" x14ac:dyDescent="0.25">
      <c r="A6" s="2"/>
      <c r="B6" s="50"/>
      <c r="C6" s="51"/>
      <c r="D6" s="51"/>
      <c r="E6" s="51"/>
      <c r="F6" s="51"/>
      <c r="G6" s="4"/>
      <c r="H6" s="4"/>
      <c r="I6" s="4"/>
    </row>
    <row r="7" spans="1:49" x14ac:dyDescent="0.25">
      <c r="A7" s="61" t="s">
        <v>73</v>
      </c>
      <c r="B7" s="32">
        <f>SUM(B8:B9)</f>
        <v>837415380</v>
      </c>
      <c r="C7" s="32">
        <f>SUM(C8:C9)</f>
        <v>1284989897</v>
      </c>
      <c r="D7" s="32">
        <f>SUM(D8:D9)</f>
        <v>502450477</v>
      </c>
      <c r="E7" s="32">
        <f>SUM(E8:E9)</f>
        <v>881789788</v>
      </c>
      <c r="F7" s="32">
        <f>SUM(F8:F9)</f>
        <v>1146299478</v>
      </c>
      <c r="G7" s="4"/>
      <c r="H7" s="4"/>
      <c r="I7" s="4"/>
    </row>
    <row r="8" spans="1:49" ht="15.75" x14ac:dyDescent="0.25">
      <c r="A8" s="6" t="s">
        <v>23</v>
      </c>
      <c r="B8" s="30">
        <v>657411604</v>
      </c>
      <c r="C8" s="30">
        <v>869964171</v>
      </c>
      <c r="D8" s="30">
        <v>427643484</v>
      </c>
      <c r="E8" s="30">
        <v>742656154</v>
      </c>
      <c r="F8" s="29">
        <v>912619050</v>
      </c>
      <c r="G8" s="29"/>
      <c r="H8" s="29"/>
      <c r="I8" s="29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25">
      <c r="A9" t="s">
        <v>24</v>
      </c>
      <c r="B9" s="30">
        <v>180003776</v>
      </c>
      <c r="C9" s="29">
        <v>415025726</v>
      </c>
      <c r="D9" s="29">
        <v>74806993</v>
      </c>
      <c r="E9" s="29">
        <v>139133634</v>
      </c>
      <c r="F9" s="29">
        <v>233680428</v>
      </c>
      <c r="G9" s="29"/>
      <c r="H9" s="29"/>
      <c r="I9" s="29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1:49" s="1" customFormat="1" x14ac:dyDescent="0.25">
      <c r="G10" s="34"/>
      <c r="H10" s="34"/>
      <c r="I10" s="34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49" x14ac:dyDescent="0.25">
      <c r="B11" s="30"/>
      <c r="C11" s="29"/>
      <c r="D11" s="29"/>
      <c r="E11" s="29"/>
      <c r="F11" s="29"/>
      <c r="G11" s="29"/>
      <c r="H11" s="29"/>
      <c r="I11" s="2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1:49" x14ac:dyDescent="0.25">
      <c r="A12" s="61" t="s">
        <v>74</v>
      </c>
      <c r="B12" s="32">
        <f>SUM(B13:B16)</f>
        <v>632167619</v>
      </c>
      <c r="C12" s="32">
        <f>SUM(C13:C16)</f>
        <v>1037028011</v>
      </c>
      <c r="D12" s="32">
        <f>SUM(D13:D16)</f>
        <v>278126464</v>
      </c>
      <c r="E12" s="32">
        <f>SUM(E13:E16)</f>
        <v>613159756</v>
      </c>
      <c r="F12" s="32">
        <f>SUM(F13:F16)</f>
        <v>917725872</v>
      </c>
      <c r="G12" s="29"/>
      <c r="H12" s="29"/>
      <c r="I12" s="2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1:49" x14ac:dyDescent="0.25">
      <c r="A13" s="3" t="s">
        <v>25</v>
      </c>
      <c r="B13" s="31">
        <v>469439423</v>
      </c>
      <c r="C13" s="31">
        <v>835730298</v>
      </c>
      <c r="D13" s="31">
        <v>219265677</v>
      </c>
      <c r="E13" s="31">
        <v>440826130</v>
      </c>
      <c r="F13" s="31">
        <v>686182142</v>
      </c>
      <c r="G13" s="29"/>
      <c r="H13" s="29"/>
      <c r="I13" s="29"/>
      <c r="J13" s="2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pans="1:49" x14ac:dyDescent="0.25">
      <c r="A14" s="3" t="s">
        <v>28</v>
      </c>
      <c r="B14" s="31">
        <v>107778246</v>
      </c>
      <c r="C14" s="31">
        <v>126626632</v>
      </c>
      <c r="D14" s="31">
        <v>725530</v>
      </c>
      <c r="E14" s="31">
        <v>115083758</v>
      </c>
      <c r="F14" s="31">
        <v>148791967</v>
      </c>
      <c r="G14" s="29"/>
      <c r="H14" s="29"/>
      <c r="I14" s="29"/>
      <c r="J14" s="2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pans="1:49" x14ac:dyDescent="0.25">
      <c r="A15" s="3" t="s">
        <v>54</v>
      </c>
      <c r="B15" s="31"/>
      <c r="C15" s="31"/>
      <c r="D15" s="31">
        <v>30649294</v>
      </c>
      <c r="E15" s="31"/>
      <c r="F15" s="31"/>
      <c r="G15" s="29"/>
      <c r="H15" s="29"/>
      <c r="I15" s="29"/>
      <c r="J15" s="2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x14ac:dyDescent="0.25">
      <c r="A16" s="3" t="s">
        <v>26</v>
      </c>
      <c r="B16" s="31">
        <v>54949950</v>
      </c>
      <c r="C16" s="31">
        <v>74671081</v>
      </c>
      <c r="D16" s="31">
        <v>27485963</v>
      </c>
      <c r="E16" s="31">
        <v>57249868</v>
      </c>
      <c r="F16" s="31">
        <v>82751763</v>
      </c>
      <c r="G16" s="29"/>
      <c r="H16" s="29"/>
      <c r="I16" s="29"/>
      <c r="J16" s="2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spans="1:49" x14ac:dyDescent="0.25">
      <c r="A17" s="3"/>
      <c r="G17" s="29"/>
      <c r="H17" s="29"/>
      <c r="I17" s="2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49" ht="15.75" customHeight="1" x14ac:dyDescent="0.25">
      <c r="A18" s="1"/>
      <c r="B18" s="31"/>
      <c r="C18" s="31"/>
      <c r="D18" s="31"/>
      <c r="E18" s="31"/>
      <c r="F18" s="31"/>
      <c r="G18" s="29"/>
      <c r="H18" s="29"/>
      <c r="I18" s="29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</row>
    <row r="19" spans="1:49" ht="15.75" customHeight="1" x14ac:dyDescent="0.25">
      <c r="A19" s="61" t="s">
        <v>75</v>
      </c>
      <c r="B19" s="32">
        <f>B7-B12</f>
        <v>205247761</v>
      </c>
      <c r="C19" s="32">
        <f>C7-C12</f>
        <v>247961886</v>
      </c>
      <c r="D19" s="32">
        <f>D7-D12</f>
        <v>224324013</v>
      </c>
      <c r="E19" s="32">
        <f>E7-E12</f>
        <v>268630032</v>
      </c>
      <c r="F19" s="32">
        <f>F7-F12</f>
        <v>228573606</v>
      </c>
      <c r="G19" s="29"/>
      <c r="H19" s="29"/>
      <c r="I19" s="2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</row>
    <row r="20" spans="1:49" ht="15.75" customHeight="1" x14ac:dyDescent="0.25">
      <c r="A20" s="62" t="s">
        <v>76</v>
      </c>
      <c r="B20" s="32"/>
      <c r="C20" s="32"/>
      <c r="D20" s="32"/>
      <c r="E20" s="32"/>
      <c r="F20" s="32"/>
      <c r="G20" s="29"/>
      <c r="H20" s="29"/>
      <c r="I20" s="2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spans="1:49" x14ac:dyDescent="0.25">
      <c r="A21" t="s">
        <v>27</v>
      </c>
      <c r="B21" s="31">
        <v>1648164286</v>
      </c>
      <c r="C21" s="33">
        <v>2167900364</v>
      </c>
      <c r="D21" s="33">
        <v>735660771</v>
      </c>
      <c r="E21" s="31">
        <v>1713391494</v>
      </c>
      <c r="F21" s="31">
        <v>2414247465</v>
      </c>
      <c r="G21" s="29"/>
      <c r="H21" s="29"/>
      <c r="I21" s="2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spans="1:49" x14ac:dyDescent="0.25">
      <c r="A22" s="3" t="s">
        <v>28</v>
      </c>
      <c r="B22" s="31"/>
      <c r="C22" s="33"/>
      <c r="D22" s="33"/>
      <c r="E22" s="34"/>
      <c r="F22" s="34"/>
      <c r="G22" s="29"/>
      <c r="H22" s="29"/>
      <c r="I22" s="2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</row>
    <row r="23" spans="1:49" s="1" customFormat="1" x14ac:dyDescent="0.25">
      <c r="A23" s="61" t="s">
        <v>77</v>
      </c>
      <c r="B23" s="32">
        <f t="shared" ref="B23:E23" si="0">B19+B21-B22</f>
        <v>1853412047</v>
      </c>
      <c r="C23" s="32">
        <f t="shared" si="0"/>
        <v>2415862250</v>
      </c>
      <c r="D23" s="32">
        <f t="shared" si="0"/>
        <v>959984784</v>
      </c>
      <c r="E23" s="32">
        <f t="shared" si="0"/>
        <v>1982021526</v>
      </c>
      <c r="F23" s="32">
        <f t="shared" ref="F23" si="1">F19+F21-F22</f>
        <v>2642821071</v>
      </c>
      <c r="G23" s="34"/>
      <c r="H23" s="34"/>
      <c r="I23" s="34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</row>
    <row r="24" spans="1:49" s="3" customFormat="1" x14ac:dyDescent="0.25">
      <c r="A24" s="63" t="s">
        <v>29</v>
      </c>
      <c r="B24" s="31">
        <v>92670602</v>
      </c>
      <c r="C24" s="31">
        <v>120793113</v>
      </c>
      <c r="D24" s="31">
        <v>47999239</v>
      </c>
      <c r="E24" s="31">
        <v>99101076</v>
      </c>
      <c r="F24" s="31">
        <v>132141054</v>
      </c>
      <c r="G24" s="35"/>
      <c r="H24" s="35"/>
      <c r="I24" s="35"/>
      <c r="J24" s="3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 s="3" customFormat="1" x14ac:dyDescent="0.25">
      <c r="A25" s="63"/>
      <c r="B25" s="31"/>
      <c r="C25" s="31"/>
      <c r="D25" s="31"/>
      <c r="E25" s="31"/>
      <c r="F25" s="31"/>
      <c r="G25" s="35"/>
      <c r="H25" s="35"/>
      <c r="I25" s="35"/>
      <c r="J25" s="3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 x14ac:dyDescent="0.25">
      <c r="A26" s="3" t="s">
        <v>55</v>
      </c>
      <c r="B26" s="32"/>
      <c r="C26" s="29"/>
      <c r="D26" s="29">
        <v>4512500</v>
      </c>
      <c r="E26" s="29">
        <v>12820190</v>
      </c>
      <c r="F26" s="29"/>
      <c r="G26" s="29"/>
      <c r="H26" s="29"/>
      <c r="I26" s="2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</row>
    <row r="27" spans="1:49" x14ac:dyDescent="0.25">
      <c r="A27" s="61" t="s">
        <v>78</v>
      </c>
      <c r="B27" s="32">
        <f t="shared" ref="B27:D27" si="2">B23-B24+B26</f>
        <v>1760741445</v>
      </c>
      <c r="C27" s="32">
        <f t="shared" si="2"/>
        <v>2295069137</v>
      </c>
      <c r="D27" s="32">
        <f t="shared" si="2"/>
        <v>916498045</v>
      </c>
      <c r="E27" s="32">
        <f>E23-E24+E26</f>
        <v>1895740640</v>
      </c>
      <c r="F27" s="32">
        <f>F23-F24+F26</f>
        <v>2510680017</v>
      </c>
      <c r="G27" s="29"/>
      <c r="H27" s="29"/>
      <c r="I27" s="2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</row>
    <row r="28" spans="1:49" x14ac:dyDescent="0.25">
      <c r="A28" s="1"/>
      <c r="B28" s="32"/>
      <c r="C28" s="32"/>
      <c r="D28" s="32"/>
      <c r="E28" s="32"/>
      <c r="F28" s="32"/>
      <c r="G28" s="29"/>
      <c r="H28" s="29"/>
      <c r="I28" s="29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</row>
    <row r="29" spans="1:49" x14ac:dyDescent="0.25">
      <c r="A29" s="56" t="s">
        <v>79</v>
      </c>
      <c r="B29" s="31"/>
      <c r="C29" s="34"/>
      <c r="D29" s="34"/>
      <c r="E29" s="34"/>
      <c r="F29" s="34"/>
      <c r="G29" s="29"/>
      <c r="H29" s="29"/>
      <c r="I29" s="2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</row>
    <row r="30" spans="1:49" x14ac:dyDescent="0.25">
      <c r="A30" s="3" t="s">
        <v>30</v>
      </c>
      <c r="B30" s="31">
        <v>-439839221</v>
      </c>
      <c r="C30" s="35">
        <v>-618712088</v>
      </c>
      <c r="D30" s="31">
        <v>-239847714</v>
      </c>
      <c r="E30" s="31">
        <v>-465521856</v>
      </c>
      <c r="F30" s="31">
        <v>-625853304</v>
      </c>
      <c r="G30" s="29"/>
      <c r="H30" s="29"/>
      <c r="I30" s="2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</row>
    <row r="31" spans="1:49" x14ac:dyDescent="0.25">
      <c r="A31" s="3" t="s">
        <v>31</v>
      </c>
      <c r="B31" s="31">
        <v>12858552</v>
      </c>
      <c r="C31" s="35">
        <v>49601572</v>
      </c>
      <c r="D31" s="31">
        <v>17625538</v>
      </c>
      <c r="E31" s="31">
        <v>4791389</v>
      </c>
      <c r="F31" s="31">
        <v>11387993</v>
      </c>
      <c r="G31" s="29"/>
      <c r="H31" s="29"/>
      <c r="I31" s="2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</row>
    <row r="32" spans="1:49" x14ac:dyDescent="0.25">
      <c r="B32" s="32">
        <f t="shared" ref="B32:E32" si="3">B30+B31</f>
        <v>-426980669</v>
      </c>
      <c r="C32" s="32">
        <f t="shared" si="3"/>
        <v>-569110516</v>
      </c>
      <c r="D32" s="32">
        <f t="shared" si="3"/>
        <v>-222222176</v>
      </c>
      <c r="E32" s="32">
        <f t="shared" si="3"/>
        <v>-460730467</v>
      </c>
      <c r="F32" s="32">
        <f>F30+F31</f>
        <v>-614465311</v>
      </c>
      <c r="G32" s="29"/>
      <c r="H32" s="29"/>
      <c r="I32" s="2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</row>
    <row r="33" spans="1:49" x14ac:dyDescent="0.25">
      <c r="A33" s="61" t="s">
        <v>80</v>
      </c>
      <c r="B33" s="31">
        <f t="shared" ref="B33:E33" si="4">B27+B32</f>
        <v>1333760776</v>
      </c>
      <c r="C33" s="31">
        <f t="shared" si="4"/>
        <v>1725958621</v>
      </c>
      <c r="D33" s="31">
        <f t="shared" si="4"/>
        <v>694275869</v>
      </c>
      <c r="E33" s="31">
        <f t="shared" si="4"/>
        <v>1435010173</v>
      </c>
      <c r="F33" s="31">
        <f>F27+F32</f>
        <v>1896214706</v>
      </c>
      <c r="G33" s="29"/>
      <c r="H33" s="29"/>
      <c r="I33" s="2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</row>
    <row r="34" spans="1:49" x14ac:dyDescent="0.25">
      <c r="A34" s="15"/>
      <c r="B34" s="31"/>
      <c r="C34" s="31"/>
      <c r="D34" s="31"/>
      <c r="E34" s="31"/>
      <c r="F34" s="31"/>
      <c r="G34" s="31"/>
      <c r="H34" s="29"/>
      <c r="I34" s="2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</row>
    <row r="35" spans="1:49" x14ac:dyDescent="0.25">
      <c r="A35" s="3"/>
      <c r="B35" s="31"/>
      <c r="C35" s="34"/>
      <c r="D35" s="29"/>
      <c r="E35" s="29"/>
      <c r="F35" s="29"/>
      <c r="G35" s="29"/>
      <c r="H35" s="29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</row>
    <row r="36" spans="1:49" s="38" customFormat="1" x14ac:dyDescent="0.25">
      <c r="A36" s="61" t="s">
        <v>81</v>
      </c>
      <c r="B36" s="36">
        <f>B33/('1'!B37/10)</f>
        <v>12.078475049943581</v>
      </c>
      <c r="C36" s="36">
        <f>C33/('1'!C37/10)</f>
        <v>15.630200344850694</v>
      </c>
      <c r="D36" s="36">
        <f>D33/('1'!D37/10)</f>
        <v>6.2873297163856607</v>
      </c>
      <c r="E36" s="36">
        <f>E33/('1'!E37/10)</f>
        <v>12.995384841783443</v>
      </c>
      <c r="F36" s="36">
        <f>F33/('1'!F37/10)</f>
        <v>17.172031467625875</v>
      </c>
      <c r="G36" s="37"/>
      <c r="H36" s="37"/>
      <c r="I36" s="37"/>
    </row>
    <row r="37" spans="1:49" x14ac:dyDescent="0.25">
      <c r="A37" s="62" t="s">
        <v>82</v>
      </c>
      <c r="B37" s="7">
        <v>110424600</v>
      </c>
      <c r="C37" s="7">
        <v>110424600</v>
      </c>
      <c r="D37" s="7">
        <v>110424600</v>
      </c>
      <c r="E37" s="7">
        <v>110424600</v>
      </c>
      <c r="F37" s="7">
        <v>110424600</v>
      </c>
      <c r="G37" s="4"/>
      <c r="H37" s="4"/>
      <c r="I37" s="4"/>
    </row>
    <row r="38" spans="1:49" x14ac:dyDescent="0.25">
      <c r="B38" s="9"/>
      <c r="C38" s="4"/>
      <c r="D38" s="4"/>
      <c r="E38" s="4"/>
      <c r="F38" s="4"/>
      <c r="G38" s="4"/>
      <c r="H38" s="4"/>
      <c r="I38" s="4"/>
    </row>
    <row r="39" spans="1:49" x14ac:dyDescent="0.25">
      <c r="B39" s="14"/>
      <c r="C39" s="4"/>
      <c r="D39" s="4"/>
      <c r="E39" s="4"/>
      <c r="F39" s="4"/>
      <c r="G39" s="4"/>
      <c r="H39" s="4"/>
      <c r="I39" s="4"/>
    </row>
    <row r="40" spans="1:49" x14ac:dyDescent="0.25">
      <c r="B40" s="14"/>
      <c r="C40" s="4"/>
      <c r="D40" s="4"/>
      <c r="E40" s="4"/>
      <c r="F40" s="4"/>
      <c r="G40" s="4"/>
      <c r="H40" s="4"/>
      <c r="I40" s="4"/>
    </row>
    <row r="41" spans="1:49" x14ac:dyDescent="0.25">
      <c r="B41" s="14"/>
      <c r="C41" s="4"/>
      <c r="D41" s="4"/>
      <c r="E41" s="4"/>
      <c r="F41" s="4"/>
      <c r="G41" s="4"/>
      <c r="H41" s="4"/>
      <c r="I41" s="4"/>
    </row>
    <row r="42" spans="1:49" x14ac:dyDescent="0.25">
      <c r="B42" s="14"/>
      <c r="C42" s="4"/>
      <c r="D42" s="4"/>
      <c r="E42" s="4"/>
      <c r="F42" s="4"/>
      <c r="G42" s="4"/>
      <c r="H42" s="4"/>
      <c r="I42" s="4"/>
    </row>
    <row r="43" spans="1:49" x14ac:dyDescent="0.25">
      <c r="B43" s="14"/>
      <c r="C43" s="4"/>
      <c r="D43" s="4"/>
      <c r="E43" s="4"/>
      <c r="F43" s="4"/>
      <c r="G43" s="4"/>
      <c r="H43" s="4"/>
      <c r="I43" s="4"/>
    </row>
    <row r="44" spans="1:49" x14ac:dyDescent="0.25">
      <c r="B44" s="14"/>
      <c r="C44" s="4"/>
      <c r="D44" s="4"/>
      <c r="E44" s="4"/>
      <c r="F44" s="4"/>
      <c r="G44" s="4"/>
      <c r="H44" s="4"/>
      <c r="I44" s="4"/>
    </row>
    <row r="45" spans="1:49" x14ac:dyDescent="0.25">
      <c r="B45" s="14"/>
      <c r="C45" s="4"/>
      <c r="D45" s="4"/>
      <c r="E45" s="4"/>
      <c r="F45" s="4"/>
      <c r="G45" s="4"/>
      <c r="H45" s="4"/>
      <c r="I45" s="4"/>
    </row>
    <row r="46" spans="1:49" x14ac:dyDescent="0.25">
      <c r="B46" s="14"/>
      <c r="C46" s="4"/>
      <c r="D46" s="4"/>
      <c r="E46" s="4"/>
      <c r="F46" s="4"/>
      <c r="G46" s="4"/>
      <c r="H46" s="4"/>
      <c r="I46" s="4"/>
    </row>
    <row r="47" spans="1:49" x14ac:dyDescent="0.25">
      <c r="B47" s="14"/>
      <c r="C47" s="4"/>
      <c r="D47" s="4"/>
      <c r="E47" s="4"/>
      <c r="F47" s="4"/>
      <c r="G47" s="4"/>
      <c r="H47" s="4"/>
      <c r="I47" s="4"/>
    </row>
    <row r="48" spans="1:49" x14ac:dyDescent="0.25">
      <c r="B48" s="14"/>
      <c r="C48" s="4"/>
      <c r="D48" s="4"/>
      <c r="E48" s="4"/>
      <c r="F48" s="4"/>
      <c r="G48" s="4"/>
      <c r="H48" s="4"/>
      <c r="I48" s="4"/>
    </row>
    <row r="49" spans="1:9" x14ac:dyDescent="0.25">
      <c r="B49" s="14"/>
      <c r="C49" s="4"/>
      <c r="D49" s="4"/>
      <c r="E49" s="4"/>
      <c r="F49" s="4"/>
      <c r="G49" s="4"/>
      <c r="H49" s="4"/>
      <c r="I49" s="4"/>
    </row>
    <row r="50" spans="1:9" x14ac:dyDescent="0.25">
      <c r="B50" s="14"/>
      <c r="C50" s="4"/>
      <c r="D50" s="4"/>
      <c r="E50" s="4"/>
      <c r="F50" s="4"/>
      <c r="G50" s="4"/>
      <c r="H50" s="4"/>
      <c r="I50" s="4"/>
    </row>
    <row r="51" spans="1:9" x14ac:dyDescent="0.25">
      <c r="B51" s="14"/>
      <c r="C51" s="4"/>
      <c r="D51" s="4"/>
      <c r="E51" s="4"/>
      <c r="F51" s="4"/>
      <c r="G51" s="4"/>
      <c r="H51" s="4"/>
      <c r="I51" s="4"/>
    </row>
    <row r="52" spans="1:9" x14ac:dyDescent="0.25">
      <c r="B52" s="14"/>
      <c r="C52" s="4"/>
      <c r="D52" s="4"/>
      <c r="E52" s="4"/>
      <c r="F52" s="4"/>
      <c r="G52" s="4"/>
      <c r="H52" s="4"/>
      <c r="I52" s="4"/>
    </row>
    <row r="53" spans="1:9" x14ac:dyDescent="0.25">
      <c r="B53" s="14"/>
      <c r="C53" s="4"/>
      <c r="D53" s="4"/>
      <c r="E53" s="4"/>
      <c r="F53" s="4"/>
      <c r="G53" s="4"/>
      <c r="H53" s="4"/>
      <c r="I53" s="4"/>
    </row>
    <row r="54" spans="1:9" x14ac:dyDescent="0.25">
      <c r="B54" s="14"/>
      <c r="C54" s="4"/>
      <c r="D54" s="4"/>
      <c r="E54" s="4"/>
      <c r="F54" s="4"/>
      <c r="G54" s="4"/>
      <c r="H54" s="4"/>
      <c r="I54" s="4"/>
    </row>
    <row r="55" spans="1:9" x14ac:dyDescent="0.25">
      <c r="B55" s="14"/>
      <c r="C55" s="4"/>
      <c r="D55" s="4"/>
      <c r="E55" s="4"/>
      <c r="F55" s="4"/>
      <c r="G55" s="4"/>
      <c r="H55" s="4"/>
      <c r="I55" s="4"/>
    </row>
    <row r="56" spans="1:9" x14ac:dyDescent="0.25">
      <c r="B56" s="14"/>
      <c r="C56" s="4"/>
      <c r="D56" s="4"/>
      <c r="E56" s="4"/>
      <c r="F56" s="4"/>
      <c r="G56" s="4"/>
      <c r="H56" s="4"/>
      <c r="I56" s="4"/>
    </row>
    <row r="57" spans="1:9" x14ac:dyDescent="0.25">
      <c r="B57" s="14"/>
      <c r="C57" s="4"/>
      <c r="D57" s="4"/>
      <c r="E57" s="4"/>
      <c r="F57" s="4"/>
      <c r="G57" s="4"/>
      <c r="H57" s="4"/>
      <c r="I57" s="4"/>
    </row>
    <row r="58" spans="1:9" x14ac:dyDescent="0.25">
      <c r="B58" s="14"/>
      <c r="C58" s="4"/>
      <c r="D58" s="4"/>
      <c r="E58" s="4"/>
      <c r="F58" s="4"/>
      <c r="G58" s="4"/>
      <c r="H58" s="4"/>
      <c r="I58" s="4"/>
    </row>
    <row r="59" spans="1:9" x14ac:dyDescent="0.25">
      <c r="B59" s="14"/>
      <c r="C59" s="4"/>
      <c r="D59" s="4"/>
      <c r="E59" s="4"/>
      <c r="F59" s="4"/>
      <c r="G59" s="4"/>
      <c r="H59" s="4"/>
      <c r="I59" s="4"/>
    </row>
    <row r="60" spans="1:9" x14ac:dyDescent="0.25">
      <c r="A6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4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9" sqref="I19"/>
    </sheetView>
  </sheetViews>
  <sheetFormatPr defaultRowHeight="15" x14ac:dyDescent="0.25"/>
  <cols>
    <col min="1" max="1" width="50.125" bestFit="1" customWidth="1"/>
    <col min="2" max="2" width="17.375" bestFit="1" customWidth="1"/>
    <col min="3" max="3" width="17" bestFit="1" customWidth="1"/>
    <col min="4" max="4" width="16.375" customWidth="1"/>
    <col min="5" max="6" width="17" bestFit="1" customWidth="1"/>
    <col min="7" max="7" width="13.375" customWidth="1"/>
  </cols>
  <sheetData>
    <row r="1" spans="1:29" ht="15.75" x14ac:dyDescent="0.25">
      <c r="A1" s="54" t="s">
        <v>43</v>
      </c>
    </row>
    <row r="2" spans="1:29" ht="15.75" x14ac:dyDescent="0.25">
      <c r="A2" s="2" t="s">
        <v>83</v>
      </c>
    </row>
    <row r="3" spans="1:29" ht="15.75" x14ac:dyDescent="0.25">
      <c r="A3" s="2" t="s">
        <v>93</v>
      </c>
    </row>
    <row r="4" spans="1:29" ht="15.75" x14ac:dyDescent="0.25">
      <c r="A4" s="2"/>
      <c r="B4" s="48" t="s">
        <v>59</v>
      </c>
      <c r="C4" s="49" t="s">
        <v>58</v>
      </c>
      <c r="D4" s="49" t="s">
        <v>60</v>
      </c>
      <c r="E4" s="48" t="s">
        <v>59</v>
      </c>
      <c r="F4" s="48" t="s">
        <v>58</v>
      </c>
      <c r="G4" s="67" t="s">
        <v>58</v>
      </c>
    </row>
    <row r="5" spans="1:29" ht="15.75" x14ac:dyDescent="0.25">
      <c r="A5" s="2"/>
      <c r="B5" s="50">
        <v>43099</v>
      </c>
      <c r="C5" s="51">
        <v>42825</v>
      </c>
      <c r="D5" s="51">
        <v>43373</v>
      </c>
      <c r="E5" s="51">
        <v>43464</v>
      </c>
      <c r="F5" s="51">
        <v>43190</v>
      </c>
      <c r="G5" s="68">
        <v>43555</v>
      </c>
    </row>
    <row r="6" spans="1:29" x14ac:dyDescent="0.25">
      <c r="A6" s="61" t="s">
        <v>84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x14ac:dyDescent="0.25">
      <c r="A7" t="s">
        <v>32</v>
      </c>
      <c r="B7" s="18">
        <v>64321347574</v>
      </c>
      <c r="C7" s="18">
        <v>91159764095</v>
      </c>
      <c r="D7" s="18">
        <v>36466866519</v>
      </c>
      <c r="E7" s="18">
        <v>68030724536</v>
      </c>
      <c r="F7" s="18">
        <v>99876180536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x14ac:dyDescent="0.25">
      <c r="A8" s="6" t="s">
        <v>33</v>
      </c>
      <c r="B8" s="18">
        <v>-59857210458</v>
      </c>
      <c r="C8" s="18">
        <v>-87317656462</v>
      </c>
      <c r="D8" s="18">
        <v>-33508313950</v>
      </c>
      <c r="E8" s="18">
        <v>-65110107455</v>
      </c>
      <c r="F8" s="18">
        <v>-92998251348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x14ac:dyDescent="0.25">
      <c r="A9" t="s">
        <v>34</v>
      </c>
      <c r="B9" s="18"/>
      <c r="C9" s="18">
        <v>707170022</v>
      </c>
      <c r="D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x14ac:dyDescent="0.25">
      <c r="A10" t="s">
        <v>35</v>
      </c>
      <c r="B10" s="39"/>
      <c r="C10" s="39"/>
      <c r="D10" s="39"/>
      <c r="E10" s="39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x14ac:dyDescent="0.25">
      <c r="A11" t="s">
        <v>48</v>
      </c>
      <c r="B11" s="24"/>
      <c r="C11" s="18">
        <v>1172153424</v>
      </c>
      <c r="D11" s="24"/>
      <c r="E11" s="39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x14ac:dyDescent="0.25">
      <c r="A12" t="s">
        <v>36</v>
      </c>
      <c r="B12" s="24"/>
      <c r="C12" s="18">
        <v>160056885</v>
      </c>
      <c r="D12" s="24"/>
      <c r="E12" s="39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x14ac:dyDescent="0.25">
      <c r="A13" t="s">
        <v>38</v>
      </c>
      <c r="B13" s="24">
        <v>-1437072</v>
      </c>
      <c r="C13" s="39">
        <v>-762616</v>
      </c>
      <c r="D13" s="24">
        <v>-725530</v>
      </c>
      <c r="E13" s="39">
        <v>-1565095</v>
      </c>
      <c r="F13" s="18">
        <v>-2805607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x14ac:dyDescent="0.25">
      <c r="A14" s="4" t="s">
        <v>37</v>
      </c>
      <c r="B14" s="24">
        <v>-263217546</v>
      </c>
      <c r="C14" s="39">
        <v>-409827617</v>
      </c>
      <c r="D14" s="24">
        <v>-129537436</v>
      </c>
      <c r="E14" s="18">
        <v>-288016834</v>
      </c>
      <c r="F14" s="18">
        <v>-558886217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x14ac:dyDescent="0.25">
      <c r="A15" s="66"/>
      <c r="B15" s="40">
        <f t="shared" ref="B15" si="0">SUM(B7:B14)</f>
        <v>4199482498</v>
      </c>
      <c r="C15" s="40">
        <f>SUM(C7:C14)</f>
        <v>5470897731</v>
      </c>
      <c r="D15" s="40">
        <f>SUM(D7:D14)</f>
        <v>2828289603</v>
      </c>
      <c r="E15" s="40">
        <f>SUM(E7:E14)</f>
        <v>2631035152</v>
      </c>
      <c r="F15" s="40">
        <f t="shared" ref="F15" si="1">SUM(F7:F14)</f>
        <v>6316237364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x14ac:dyDescent="0.25">
      <c r="A17" s="61" t="s">
        <v>85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25">
      <c r="A18" t="s">
        <v>39</v>
      </c>
      <c r="B18" s="18">
        <v>-40139499</v>
      </c>
      <c r="C18" s="18">
        <v>-39267940</v>
      </c>
      <c r="D18" s="18">
        <v>-150900</v>
      </c>
      <c r="E18" s="24">
        <v>-128504947</v>
      </c>
      <c r="F18" s="24">
        <v>-75021423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25">
      <c r="A19" s="12" t="s">
        <v>10</v>
      </c>
      <c r="B19" s="39">
        <v>-9255282</v>
      </c>
      <c r="C19" s="18">
        <v>-50167234</v>
      </c>
      <c r="D19" s="39">
        <v>-19617168</v>
      </c>
      <c r="E19" s="24">
        <v>13101470</v>
      </c>
      <c r="F19" s="24">
        <v>-20435637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25">
      <c r="A20" s="12" t="s">
        <v>56</v>
      </c>
      <c r="B20" s="39">
        <v>384833282</v>
      </c>
      <c r="C20" s="39"/>
      <c r="D20" s="52">
        <v>56464557</v>
      </c>
      <c r="E20" s="52">
        <v>340436639</v>
      </c>
      <c r="F20" s="52">
        <v>664188722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x14ac:dyDescent="0.25">
      <c r="A21" s="12" t="s">
        <v>48</v>
      </c>
      <c r="B21" s="39">
        <v>681989472</v>
      </c>
      <c r="C21" s="39"/>
      <c r="D21" s="39">
        <v>355949162</v>
      </c>
      <c r="E21" s="52">
        <v>671054005</v>
      </c>
      <c r="F21" s="24">
        <v>1087507241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25">
      <c r="A22" t="s">
        <v>40</v>
      </c>
      <c r="B22" s="18"/>
      <c r="C22" s="18"/>
      <c r="D22" s="18"/>
      <c r="E22" s="24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x14ac:dyDescent="0.25">
      <c r="A23" t="s">
        <v>41</v>
      </c>
      <c r="B23" s="18"/>
      <c r="C23" s="18"/>
      <c r="D23" s="18"/>
      <c r="E23" s="24"/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25">
      <c r="A24" t="s">
        <v>42</v>
      </c>
      <c r="B24" s="39">
        <v>-784189830</v>
      </c>
      <c r="C24" s="39"/>
      <c r="D24" s="39">
        <v>-2774443803</v>
      </c>
      <c r="E24" s="24">
        <v>-3086553563</v>
      </c>
      <c r="F24" s="24">
        <v>-76621079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x14ac:dyDescent="0.25">
      <c r="A25" t="s">
        <v>36</v>
      </c>
      <c r="B25" s="39"/>
      <c r="C25" s="39"/>
      <c r="D25" s="39"/>
      <c r="E25" s="24">
        <v>264093858</v>
      </c>
      <c r="F25" s="24">
        <v>264093858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25">
      <c r="A26" s="4" t="s">
        <v>49</v>
      </c>
      <c r="B26" s="39"/>
      <c r="C26" s="39"/>
      <c r="D26" s="39"/>
      <c r="E26" s="24"/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x14ac:dyDescent="0.25">
      <c r="A27" s="66"/>
      <c r="B27" s="41">
        <f>SUM(B18:B24)</f>
        <v>233238143</v>
      </c>
      <c r="C27" s="41">
        <f>SUM(C18:C24)</f>
        <v>-89435174</v>
      </c>
      <c r="D27" s="41">
        <f>SUM(D18:D24)</f>
        <v>-2381798152</v>
      </c>
      <c r="E27" s="41">
        <f>SUM(E18:E26)</f>
        <v>-1926372538</v>
      </c>
      <c r="F27" s="41">
        <f t="shared" ref="F27" si="2">SUM(F18:F26)</f>
        <v>1843711682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x14ac:dyDescent="0.25">
      <c r="A29" s="61" t="s">
        <v>86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25">
      <c r="A30" s="4" t="s">
        <v>44</v>
      </c>
      <c r="B30" s="18">
        <v>-486448</v>
      </c>
      <c r="C30" s="18">
        <v>-1103222914</v>
      </c>
      <c r="D30" s="18">
        <v>-994037</v>
      </c>
      <c r="E30" s="18">
        <v>-1182062</v>
      </c>
      <c r="F30" s="18">
        <v>-1211465095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x14ac:dyDescent="0.25">
      <c r="A31" s="4" t="s">
        <v>45</v>
      </c>
      <c r="B31" s="18">
        <v>-30034513</v>
      </c>
      <c r="C31" s="18">
        <v>149557496</v>
      </c>
      <c r="D31" s="18">
        <v>46346268</v>
      </c>
      <c r="E31" s="18">
        <v>99076424</v>
      </c>
      <c r="F31" s="18">
        <v>-71973133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3" customFormat="1" x14ac:dyDescent="0.25">
      <c r="A32" s="65"/>
      <c r="B32" s="41">
        <f t="shared" ref="B32:E32" si="3">SUM(B30:B31)</f>
        <v>-30520961</v>
      </c>
      <c r="C32" s="41">
        <f t="shared" si="3"/>
        <v>-953665418</v>
      </c>
      <c r="D32" s="41">
        <f t="shared" si="3"/>
        <v>45352231</v>
      </c>
      <c r="E32" s="41">
        <f t="shared" si="3"/>
        <v>97894362</v>
      </c>
      <c r="F32" s="41">
        <f t="shared" ref="F32" si="4">SUM(F30:F31)</f>
        <v>-1283438228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29" x14ac:dyDescent="0.25">
      <c r="A33" s="4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x14ac:dyDescent="0.25">
      <c r="A34" s="64" t="s">
        <v>9</v>
      </c>
      <c r="B34" s="40">
        <f t="shared" ref="B34:E34" si="5">SUM(B15,B27,B32)</f>
        <v>4402199680</v>
      </c>
      <c r="C34" s="43">
        <f t="shared" si="5"/>
        <v>4427797139</v>
      </c>
      <c r="D34" s="43">
        <f t="shared" si="5"/>
        <v>491843682</v>
      </c>
      <c r="E34" s="43">
        <f t="shared" si="5"/>
        <v>802556976</v>
      </c>
      <c r="F34" s="43">
        <f t="shared" ref="F34" si="6">SUM(F15,F27,F32)</f>
        <v>6876510818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x14ac:dyDescent="0.25">
      <c r="A35" s="11" t="s">
        <v>46</v>
      </c>
      <c r="B35" s="40">
        <v>15599675152</v>
      </c>
      <c r="C35" s="44">
        <v>36565434048</v>
      </c>
      <c r="D35" s="44">
        <v>16980395148</v>
      </c>
      <c r="E35" s="44">
        <v>16980395148</v>
      </c>
      <c r="F35" s="44">
        <v>15599675152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5.75" thickBot="1" x14ac:dyDescent="0.3">
      <c r="A36" s="11" t="s">
        <v>47</v>
      </c>
      <c r="B36" s="45">
        <f>B34+B35</f>
        <v>20001874832</v>
      </c>
      <c r="C36" s="45">
        <f>C34+C35</f>
        <v>40993231187</v>
      </c>
      <c r="D36" s="45">
        <f>D34+D35</f>
        <v>17472238830</v>
      </c>
      <c r="E36" s="45">
        <f>E34+E35</f>
        <v>17782952124</v>
      </c>
      <c r="F36" s="45">
        <f>F34+F35</f>
        <v>22476185970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5.75" thickTop="1" x14ac:dyDescent="0.25"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s="28" customFormat="1" x14ac:dyDescent="0.25">
      <c r="A38" s="61" t="s">
        <v>87</v>
      </c>
      <c r="B38" s="46">
        <f>B15/('1'!B37/10)</f>
        <v>38.030316596120791</v>
      </c>
      <c r="C38" s="46">
        <f>C15/('1'!C37/10)</f>
        <v>49.544193331920603</v>
      </c>
      <c r="D38" s="46">
        <f>D15/('1'!D37/10)</f>
        <v>25.612858031634257</v>
      </c>
      <c r="E38" s="46">
        <f>E15/('1'!E37/10)</f>
        <v>23.826530972265239</v>
      </c>
      <c r="F38" s="46">
        <f>F15/('1'!F37/10)</f>
        <v>57.199549411996962</v>
      </c>
    </row>
    <row r="39" spans="1:29" x14ac:dyDescent="0.25">
      <c r="A39" s="61" t="s">
        <v>88</v>
      </c>
      <c r="B39">
        <v>110424600</v>
      </c>
      <c r="C39">
        <v>110424600</v>
      </c>
      <c r="D39">
        <v>110424600</v>
      </c>
      <c r="E39">
        <v>110424600</v>
      </c>
      <c r="F39">
        <v>110424600</v>
      </c>
    </row>
    <row r="40" spans="1:29" ht="15.75" x14ac:dyDescent="0.25">
      <c r="A40" s="2"/>
      <c r="B40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1.25" bestFit="1" customWidth="1"/>
    <col min="2" max="2" width="12.25" customWidth="1"/>
    <col min="3" max="3" width="12.75" customWidth="1"/>
    <col min="4" max="4" width="12.25" customWidth="1"/>
    <col min="5" max="5" width="11.375" customWidth="1"/>
    <col min="6" max="6" width="12.25" customWidth="1"/>
  </cols>
  <sheetData>
    <row r="1" spans="1:6" ht="15.75" x14ac:dyDescent="0.25">
      <c r="A1" s="54" t="s">
        <v>43</v>
      </c>
    </row>
    <row r="2" spans="1:6" x14ac:dyDescent="0.25">
      <c r="A2" s="1" t="s">
        <v>92</v>
      </c>
    </row>
    <row r="3" spans="1:6" ht="15.75" x14ac:dyDescent="0.25">
      <c r="A3" s="2" t="s">
        <v>93</v>
      </c>
    </row>
    <row r="4" spans="1:6" x14ac:dyDescent="0.25">
      <c r="B4" s="48" t="s">
        <v>59</v>
      </c>
      <c r="C4" s="49" t="s">
        <v>58</v>
      </c>
      <c r="D4" s="49" t="s">
        <v>60</v>
      </c>
      <c r="E4" s="48" t="s">
        <v>59</v>
      </c>
      <c r="F4" s="48" t="s">
        <v>58</v>
      </c>
    </row>
    <row r="5" spans="1:6" ht="15.75" x14ac:dyDescent="0.25">
      <c r="B5" s="50">
        <v>43099</v>
      </c>
      <c r="C5" s="51">
        <v>42825</v>
      </c>
      <c r="D5" s="51">
        <v>43373</v>
      </c>
      <c r="E5" s="51">
        <v>43464</v>
      </c>
      <c r="F5" s="51">
        <v>43190</v>
      </c>
    </row>
    <row r="6" spans="1:6" x14ac:dyDescent="0.25">
      <c r="A6" s="3" t="s">
        <v>89</v>
      </c>
      <c r="B6" s="10">
        <f>'2'!B33/'1'!B6</f>
        <v>2.187204357350446E-2</v>
      </c>
      <c r="C6" s="10">
        <f>'2'!C33/'1'!C6</f>
        <v>2.6215090625321735E-2</v>
      </c>
      <c r="D6" s="10">
        <f>'2'!D33/'1'!D6</f>
        <v>1.1615123583932538E-2</v>
      </c>
      <c r="E6" s="10">
        <f>'2'!E33/'1'!E6</f>
        <v>2.3652633203319586E-2</v>
      </c>
      <c r="F6" s="10">
        <f>'2'!F33/'1'!F6</f>
        <v>3.0375853441305802E-2</v>
      </c>
    </row>
    <row r="7" spans="1:6" x14ac:dyDescent="0.25">
      <c r="A7" s="3" t="s">
        <v>90</v>
      </c>
      <c r="B7" s="10">
        <f>'2'!B33/'1'!B36</f>
        <v>7.0120310501973301E-2</v>
      </c>
      <c r="C7" s="10">
        <f>'2'!C33/'1'!C36</f>
        <v>9.8366403413258058E-2</v>
      </c>
      <c r="D7" s="10">
        <f>'2'!D33/'1'!D36</f>
        <v>3.5692905825041879E-2</v>
      </c>
      <c r="E7" s="10">
        <f>'2'!E33/'1'!E36</f>
        <v>7.0450534920805954E-2</v>
      </c>
      <c r="F7" s="10">
        <f>'2'!F33/'1'!F36</f>
        <v>0.10579907092442317</v>
      </c>
    </row>
    <row r="8" spans="1:6" x14ac:dyDescent="0.25">
      <c r="A8" s="3" t="s">
        <v>50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6" x14ac:dyDescent="0.25">
      <c r="A9" s="3" t="s">
        <v>51</v>
      </c>
      <c r="B9" s="17">
        <f>'1'!B20/'1'!B29</f>
        <v>1.1357885435349611</v>
      </c>
      <c r="C9" s="17">
        <f>'1'!C20/'1'!C29</f>
        <v>0.89593889067517229</v>
      </c>
      <c r="D9" s="17">
        <f>'1'!D20/'1'!D29</f>
        <v>1.164107127884247</v>
      </c>
      <c r="E9" s="17">
        <f>'1'!E20/'1'!E29</f>
        <v>1.1809978582409022</v>
      </c>
      <c r="F9" s="17">
        <f>'1'!F20/'1'!F29</f>
        <v>1.1124386436725573</v>
      </c>
    </row>
    <row r="10" spans="1:6" x14ac:dyDescent="0.25">
      <c r="A10" s="3" t="s">
        <v>57</v>
      </c>
      <c r="B10" s="10">
        <f>'2'!B33/'2'!B8</f>
        <v>2.0288062575786237</v>
      </c>
      <c r="C10" s="10">
        <f>'2'!C33/'2'!C8</f>
        <v>1.9839421881202968</v>
      </c>
      <c r="D10" s="10">
        <f>'2'!D33/'2'!D8</f>
        <v>1.623492219514328</v>
      </c>
      <c r="E10" s="10">
        <f>'2'!E33/'2'!E8</f>
        <v>1.9322672616000431</v>
      </c>
      <c r="F10" s="10">
        <f>'2'!F33/'2'!F8</f>
        <v>2.0777724352784439</v>
      </c>
    </row>
    <row r="11" spans="1:6" x14ac:dyDescent="0.25">
      <c r="A11" t="s">
        <v>52</v>
      </c>
      <c r="B11" s="10">
        <f>'2'!B19/'2'!B8</f>
        <v>0.31220586882126283</v>
      </c>
      <c r="C11" s="10">
        <f>'2'!C19/'2'!C8</f>
        <v>0.28502540020122275</v>
      </c>
      <c r="D11" s="10">
        <f>'2'!D19/'2'!D8</f>
        <v>0.52455847310419912</v>
      </c>
      <c r="E11" s="10">
        <f>'2'!E19/'2'!E8</f>
        <v>0.36171521713398475</v>
      </c>
      <c r="F11" s="10">
        <f>'2'!F19/'2'!F8</f>
        <v>0.25045894669851565</v>
      </c>
    </row>
    <row r="12" spans="1:6" x14ac:dyDescent="0.25">
      <c r="A12" s="3" t="s">
        <v>91</v>
      </c>
      <c r="B12" s="10">
        <f>'2'!B33/'1'!B36</f>
        <v>7.0120310501973301E-2</v>
      </c>
      <c r="C12" s="10">
        <f>'2'!C33/'1'!C36</f>
        <v>9.8366403413258058E-2</v>
      </c>
      <c r="D12" s="10">
        <f>'2'!D33/'1'!D36</f>
        <v>3.5692905825041879E-2</v>
      </c>
      <c r="E12" s="10">
        <f>'2'!E33/'1'!E36</f>
        <v>7.0450534920805954E-2</v>
      </c>
      <c r="F12" s="10">
        <f>'2'!F33/'1'!F36</f>
        <v>0.10579907092442317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Windows User</cp:lastModifiedBy>
  <dcterms:created xsi:type="dcterms:W3CDTF">2017-04-17T04:07:28Z</dcterms:created>
  <dcterms:modified xsi:type="dcterms:W3CDTF">2020-04-12T14:01:16Z</dcterms:modified>
</cp:coreProperties>
</file>