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h8ya1uxZsSy+yW6aYdJ3cN98RU4A=="/>
    </ext>
  </extLst>
</workbook>
</file>

<file path=xl/calcChain.xml><?xml version="1.0" encoding="utf-8"?>
<calcChain xmlns="http://schemas.openxmlformats.org/spreadsheetml/2006/main">
  <c r="G15" i="4" l="1"/>
  <c r="J35" i="3"/>
  <c r="I35" i="3"/>
  <c r="H35" i="3"/>
  <c r="H37" i="3" s="1"/>
  <c r="H40" i="3" s="1"/>
  <c r="G35" i="3"/>
  <c r="F35" i="3"/>
  <c r="E35" i="3"/>
  <c r="D35" i="3"/>
  <c r="D37" i="3" s="1"/>
  <c r="D40" i="3" s="1"/>
  <c r="C35" i="3"/>
  <c r="B35" i="3"/>
  <c r="J19" i="3"/>
  <c r="I19" i="3"/>
  <c r="I37" i="3" s="1"/>
  <c r="I40" i="3" s="1"/>
  <c r="H19" i="3"/>
  <c r="G19" i="3"/>
  <c r="F19" i="3"/>
  <c r="E19" i="3"/>
  <c r="E37" i="3" s="1"/>
  <c r="E40" i="3" s="1"/>
  <c r="D19" i="3"/>
  <c r="C19" i="3"/>
  <c r="B19" i="3"/>
  <c r="J13" i="3"/>
  <c r="J37" i="3" s="1"/>
  <c r="J40" i="3" s="1"/>
  <c r="I13" i="3"/>
  <c r="I42" i="3" s="1"/>
  <c r="H13" i="3"/>
  <c r="H42" i="3" s="1"/>
  <c r="G13" i="3"/>
  <c r="G37" i="3" s="1"/>
  <c r="G40" i="3" s="1"/>
  <c r="F13" i="3"/>
  <c r="E13" i="3"/>
  <c r="E42" i="3" s="1"/>
  <c r="D13" i="3"/>
  <c r="D42" i="3" s="1"/>
  <c r="C13" i="3"/>
  <c r="C37" i="3" s="1"/>
  <c r="C40" i="3" s="1"/>
  <c r="B13" i="3"/>
  <c r="H24" i="2"/>
  <c r="H26" i="2" s="1"/>
  <c r="J20" i="2"/>
  <c r="I20" i="2"/>
  <c r="H20" i="2"/>
  <c r="G20" i="2"/>
  <c r="E20" i="2"/>
  <c r="D20" i="2"/>
  <c r="C20" i="2"/>
  <c r="B20" i="2"/>
  <c r="J15" i="2"/>
  <c r="J21" i="2" s="1"/>
  <c r="J24" i="2" s="1"/>
  <c r="J26" i="2" s="1"/>
  <c r="G15" i="2"/>
  <c r="F15" i="2"/>
  <c r="F17" i="4" s="1"/>
  <c r="B15" i="2"/>
  <c r="B17" i="4" s="1"/>
  <c r="J9" i="2"/>
  <c r="I9" i="2"/>
  <c r="I15" i="2" s="1"/>
  <c r="I21" i="2" s="1"/>
  <c r="I24" i="2" s="1"/>
  <c r="I26" i="2" s="1"/>
  <c r="H9" i="2"/>
  <c r="H15" i="2" s="1"/>
  <c r="H21" i="2" s="1"/>
  <c r="G9" i="2"/>
  <c r="F9" i="2"/>
  <c r="E9" i="2"/>
  <c r="E15" i="2" s="1"/>
  <c r="E17" i="4" s="1"/>
  <c r="D9" i="2"/>
  <c r="D15" i="2" s="1"/>
  <c r="C9" i="2"/>
  <c r="C15" i="2" s="1"/>
  <c r="C21" i="2" s="1"/>
  <c r="C24" i="2" s="1"/>
  <c r="C26" i="2" s="1"/>
  <c r="B9" i="2"/>
  <c r="J60" i="1"/>
  <c r="I60" i="1"/>
  <c r="H60" i="1"/>
  <c r="G60" i="1"/>
  <c r="F60" i="1"/>
  <c r="E60" i="1"/>
  <c r="D60" i="1"/>
  <c r="C60" i="1"/>
  <c r="B60" i="1"/>
  <c r="J59" i="1"/>
  <c r="I59" i="1"/>
  <c r="F59" i="1"/>
  <c r="E59" i="1"/>
  <c r="B59" i="1"/>
  <c r="J49" i="1"/>
  <c r="I49" i="1"/>
  <c r="H49" i="1"/>
  <c r="H59" i="1" s="1"/>
  <c r="G49" i="1"/>
  <c r="F49" i="1"/>
  <c r="F14" i="4" s="1"/>
  <c r="E49" i="1"/>
  <c r="E14" i="4" s="1"/>
  <c r="D49" i="1"/>
  <c r="C49" i="1"/>
  <c r="C59" i="1" s="1"/>
  <c r="B49" i="1"/>
  <c r="B14" i="4" s="1"/>
  <c r="I47" i="1"/>
  <c r="I57" i="1" s="1"/>
  <c r="H47" i="1"/>
  <c r="H57" i="1" s="1"/>
  <c r="D47" i="1"/>
  <c r="D57" i="1" s="1"/>
  <c r="J33" i="1"/>
  <c r="J47" i="1" s="1"/>
  <c r="J57" i="1" s="1"/>
  <c r="I33" i="1"/>
  <c r="H33" i="1"/>
  <c r="G33" i="1"/>
  <c r="F33" i="1"/>
  <c r="F47" i="1" s="1"/>
  <c r="F57" i="1" s="1"/>
  <c r="E33" i="1"/>
  <c r="E47" i="1" s="1"/>
  <c r="E57" i="1" s="1"/>
  <c r="D33" i="1"/>
  <c r="C33" i="1"/>
  <c r="B33" i="1"/>
  <c r="J25" i="1"/>
  <c r="I25" i="1"/>
  <c r="H25" i="1"/>
  <c r="G25" i="1"/>
  <c r="F25" i="1"/>
  <c r="E25" i="1"/>
  <c r="D25" i="1"/>
  <c r="C25" i="1"/>
  <c r="B25" i="1"/>
  <c r="G21" i="1"/>
  <c r="C21" i="1"/>
  <c r="J11" i="1"/>
  <c r="I11" i="1"/>
  <c r="H11" i="1"/>
  <c r="H21" i="1" s="1"/>
  <c r="G11" i="1"/>
  <c r="F11" i="1"/>
  <c r="E11" i="1"/>
  <c r="D11" i="1"/>
  <c r="D15" i="4" s="1"/>
  <c r="C11" i="1"/>
  <c r="B11" i="1"/>
  <c r="J7" i="1"/>
  <c r="I7" i="1"/>
  <c r="H7" i="1"/>
  <c r="G7" i="1"/>
  <c r="F7" i="1"/>
  <c r="E7" i="1"/>
  <c r="D7" i="1"/>
  <c r="C7" i="1"/>
  <c r="B7" i="1"/>
  <c r="B21" i="1" s="1"/>
  <c r="E21" i="2" l="1"/>
  <c r="E24" i="2" s="1"/>
  <c r="F37" i="3"/>
  <c r="F40" i="3" s="1"/>
  <c r="F42" i="3"/>
  <c r="E15" i="4"/>
  <c r="E21" i="1"/>
  <c r="G17" i="4"/>
  <c r="G21" i="2"/>
  <c r="G24" i="2" s="1"/>
  <c r="F15" i="4"/>
  <c r="J21" i="1"/>
  <c r="G14" i="4"/>
  <c r="G59" i="1"/>
  <c r="D21" i="1"/>
  <c r="B47" i="1"/>
  <c r="B57" i="1" s="1"/>
  <c r="B15" i="4"/>
  <c r="B37" i="3"/>
  <c r="B40" i="3" s="1"/>
  <c r="B42" i="3"/>
  <c r="I21" i="1"/>
  <c r="C47" i="1"/>
  <c r="C57" i="1" s="1"/>
  <c r="G47" i="1"/>
  <c r="G57" i="1" s="1"/>
  <c r="F21" i="2"/>
  <c r="F24" i="2" s="1"/>
  <c r="D59" i="1"/>
  <c r="D14" i="4"/>
  <c r="D17" i="4"/>
  <c r="D21" i="2"/>
  <c r="D24" i="2" s="1"/>
  <c r="B21" i="2"/>
  <c r="B24" i="2" s="1"/>
  <c r="J42" i="3"/>
  <c r="C42" i="3"/>
  <c r="G42" i="3"/>
  <c r="F21" i="1"/>
  <c r="D13" i="4" l="1"/>
  <c r="D16" i="4"/>
  <c r="D12" i="4"/>
  <c r="D18" i="4"/>
  <c r="D26" i="2"/>
  <c r="G18" i="4"/>
  <c r="G13" i="4"/>
  <c r="G16" i="4"/>
  <c r="G12" i="4"/>
  <c r="G26" i="2"/>
  <c r="F18" i="4"/>
  <c r="F26" i="2"/>
  <c r="F13" i="4"/>
  <c r="F16" i="4"/>
  <c r="F12" i="4"/>
  <c r="B18" i="4"/>
  <c r="B13" i="4"/>
  <c r="B26" i="2"/>
  <c r="B16" i="4"/>
  <c r="B12" i="4"/>
  <c r="E16" i="4"/>
  <c r="E12" i="4"/>
  <c r="E18" i="4"/>
  <c r="E26" i="2"/>
  <c r="E13" i="4"/>
</calcChain>
</file>

<file path=xl/sharedStrings.xml><?xml version="1.0" encoding="utf-8"?>
<sst xmlns="http://schemas.openxmlformats.org/spreadsheetml/2006/main" count="163" uniqueCount="109">
  <si>
    <t>Khulna Power Company Limtied</t>
  </si>
  <si>
    <t>Income Statement</t>
  </si>
  <si>
    <t>As at quarter end</t>
  </si>
  <si>
    <t>Quarter 3</t>
  </si>
  <si>
    <t>Cash Flow Statement</t>
  </si>
  <si>
    <t>Quarter 1</t>
  </si>
  <si>
    <t>Quarter 2</t>
  </si>
  <si>
    <t>Balance Sheet</t>
  </si>
  <si>
    <t>Assets</t>
  </si>
  <si>
    <t>Net Cash Flows - Operating Activities</t>
  </si>
  <si>
    <t>Net Revenues</t>
  </si>
  <si>
    <t>Non Current Assets</t>
  </si>
  <si>
    <t>Collection from BPDB</t>
  </si>
  <si>
    <t>Cost of goods sold</t>
  </si>
  <si>
    <t>Cash Paid to Suppliers, contractor, employees, etc.</t>
  </si>
  <si>
    <t>Finance income received from other sources</t>
  </si>
  <si>
    <t>received from gain on sale of fixed assest</t>
  </si>
  <si>
    <t>Gross Profit</t>
  </si>
  <si>
    <t>Interest paid</t>
  </si>
  <si>
    <t>Income taxes paid</t>
  </si>
  <si>
    <t xml:space="preserve">Property,Plant  and  Equipment </t>
  </si>
  <si>
    <t>Deferred Tax Assest</t>
  </si>
  <si>
    <t>Operating Income/(Expenses)</t>
  </si>
  <si>
    <t>Net Cash Flows - Investment Activities</t>
  </si>
  <si>
    <t xml:space="preserve">Payment for acquisition of property, plant and equipment </t>
  </si>
  <si>
    <t>Other income/ (loss)</t>
  </si>
  <si>
    <t>Current Assets</t>
  </si>
  <si>
    <t xml:space="preserve">Proceeds from disposal of fixed assets </t>
  </si>
  <si>
    <t>General and Administrative Expenses</t>
  </si>
  <si>
    <t>Inventories</t>
  </si>
  <si>
    <t>Accounts Receivables</t>
  </si>
  <si>
    <t>Loss on sale proceeds of assets</t>
  </si>
  <si>
    <t>Interest received</t>
  </si>
  <si>
    <t>Other Receivables</t>
  </si>
  <si>
    <t>Advances, Deposits &amp; Pre-Payments</t>
  </si>
  <si>
    <t>Operating Profit</t>
  </si>
  <si>
    <t>Intercompany receivables</t>
  </si>
  <si>
    <t>Cash and Cash Equivalents</t>
  </si>
  <si>
    <t>Net Cash Flows - Financing Activities</t>
  </si>
  <si>
    <t xml:space="preserve">Term loan received </t>
  </si>
  <si>
    <t>-</t>
  </si>
  <si>
    <t>Current tax assets</t>
  </si>
  <si>
    <t>Proceeds from short term borrowing</t>
  </si>
  <si>
    <t>Non-Operating Income/(Expenses)</t>
  </si>
  <si>
    <t>Repayment of short  borowing</t>
  </si>
  <si>
    <t>Repayment of term loan</t>
  </si>
  <si>
    <t>Asset held for sale</t>
  </si>
  <si>
    <t xml:space="preserve">Short term loan received </t>
  </si>
  <si>
    <t>Repayment of short term loan</t>
  </si>
  <si>
    <t>Foreign exchange gain/ (loss)</t>
  </si>
  <si>
    <t xml:space="preserve">Working capital loan received </t>
  </si>
  <si>
    <t>TOTAL ASSETS</t>
  </si>
  <si>
    <t xml:space="preserve">Repayment of working capital loan </t>
  </si>
  <si>
    <t>Finanace Income</t>
  </si>
  <si>
    <t xml:space="preserve">Inter-company loan received </t>
  </si>
  <si>
    <t>Repayment of inter-company loan</t>
  </si>
  <si>
    <t>Finance expenses</t>
  </si>
  <si>
    <t xml:space="preserve">Redemption of cumulative preference shares </t>
  </si>
  <si>
    <t>Dividend paid to ordinary shareholders</t>
  </si>
  <si>
    <t>Consideration payment</t>
  </si>
  <si>
    <t>Liabilities and Capital</t>
  </si>
  <si>
    <t>Liabilities</t>
  </si>
  <si>
    <t>Profit Before Taxation</t>
  </si>
  <si>
    <t>Non Current Liabilities</t>
  </si>
  <si>
    <t xml:space="preserve">Redemable cumulative class "A" preference shares: non-current portion </t>
  </si>
  <si>
    <t>Net Change in Cash Flows</t>
  </si>
  <si>
    <t xml:space="preserve">Term Loan - non-current portion </t>
  </si>
  <si>
    <t xml:space="preserve">Deferred Liabilities </t>
  </si>
  <si>
    <t>Provision for Taxation</t>
  </si>
  <si>
    <t>Long term provision</t>
  </si>
  <si>
    <t>Asset retirement obligations (ARO)</t>
  </si>
  <si>
    <t>Net Profit</t>
  </si>
  <si>
    <t>Effects of exchange rate changes on cash and cash equivalents</t>
  </si>
  <si>
    <t>Employee benefits</t>
  </si>
  <si>
    <t>Cash and Cash Equivalents at Beginning Period</t>
  </si>
  <si>
    <t>Cash and Cash Equivalents at End of Period</t>
  </si>
  <si>
    <t>Current Liabilities</t>
  </si>
  <si>
    <t xml:space="preserve">Account Payable </t>
  </si>
  <si>
    <t>Earnings per share (par value Taka 10)</t>
  </si>
  <si>
    <t xml:space="preserve">Short term/ working capital loan </t>
  </si>
  <si>
    <t>Inter -company paybles</t>
  </si>
  <si>
    <t>Net Operating Cash Flow Per Share</t>
  </si>
  <si>
    <t xml:space="preserve">Accrued expenses and others </t>
  </si>
  <si>
    <t>Source Tax and VAT payable</t>
  </si>
  <si>
    <t xml:space="preserve">Liability for interest and other financial charges </t>
  </si>
  <si>
    <t>Redeemable cumulative class 'A' preference shares: current portion</t>
  </si>
  <si>
    <t xml:space="preserve">Term Loan current portion </t>
  </si>
  <si>
    <t>Loans and borrowings</t>
  </si>
  <si>
    <t>Shares to Calculate EPS</t>
  </si>
  <si>
    <t>Trade and other payables</t>
  </si>
  <si>
    <t>Shares to Calculate NOCFPS</t>
  </si>
  <si>
    <t xml:space="preserve">Unclaimed dividend </t>
  </si>
  <si>
    <t xml:space="preserve">Income tax payable </t>
  </si>
  <si>
    <t>Shareholders’ Equity</t>
  </si>
  <si>
    <t>Share Capital</t>
  </si>
  <si>
    <t>Capital redemption reserve</t>
  </si>
  <si>
    <t>Retained Earnings</t>
  </si>
  <si>
    <t>Non-controlling interest</t>
  </si>
  <si>
    <t>Ratios</t>
  </si>
  <si>
    <t>Ratio</t>
  </si>
  <si>
    <t>ROA</t>
  </si>
  <si>
    <t>ROE</t>
  </si>
  <si>
    <t>Net assets value per share</t>
  </si>
  <si>
    <t>Debt to Equity</t>
  </si>
  <si>
    <t>Shares to calculate NAVPS</t>
  </si>
  <si>
    <t>Current Ratio</t>
  </si>
  <si>
    <t>Net Mergin</t>
  </si>
  <si>
    <t>Operating Margin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</si>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</sst>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u/>
      <sz val="11"/>
      <color theme="1"/>
      <name val="Calibri"/>
    </font>
    <font>
      <sz val="12"/>
      <color theme="1"/>
      <name val="Calibri"/>
    </font>
    <font>
      <b/>
      <i/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i/>
      <sz val="11"/>
      <color theme="1"/>
      <name val="Calibri"/>
    </font>
    <font>
      <b/>
      <u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41" fontId="1" fillId="0" borderId="0" xfId="0" applyNumberFormat="1" applyFont="1"/>
    <xf numFmtId="0" fontId="4" fillId="0" borderId="1" xfId="0" applyFont="1" applyBorder="1" applyAlignment="1">
      <alignment horizontal="left"/>
    </xf>
    <xf numFmtId="41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41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41" fontId="2" fillId="0" borderId="1" xfId="0" applyNumberFormat="1" applyFont="1" applyBorder="1"/>
    <xf numFmtId="41" fontId="5" fillId="0" borderId="1" xfId="0" applyNumberFormat="1" applyFont="1" applyBorder="1" applyAlignment="1"/>
    <xf numFmtId="41" fontId="2" fillId="0" borderId="0" xfId="0" applyNumberFormat="1" applyFont="1" applyAlignment="1">
      <alignment horizontal="center"/>
    </xf>
    <xf numFmtId="41" fontId="4" fillId="0" borderId="0" xfId="0" applyNumberFormat="1" applyFont="1"/>
    <xf numFmtId="41" fontId="4" fillId="2" borderId="2" xfId="0" applyNumberFormat="1" applyFont="1" applyFill="1" applyBorder="1"/>
    <xf numFmtId="41" fontId="4" fillId="0" borderId="3" xfId="0" applyNumberFormat="1" applyFont="1" applyBorder="1"/>
    <xf numFmtId="41" fontId="5" fillId="0" borderId="0" xfId="0" applyNumberFormat="1" applyFont="1" applyAlignment="1">
      <alignment horizontal="center"/>
    </xf>
    <xf numFmtId="164" fontId="5" fillId="0" borderId="0" xfId="0" applyNumberFormat="1" applyFont="1" applyAlignment="1"/>
    <xf numFmtId="164" fontId="2" fillId="0" borderId="0" xfId="0" applyNumberFormat="1" applyFont="1"/>
    <xf numFmtId="0" fontId="9" fillId="0" borderId="0" xfId="0" applyFont="1"/>
    <xf numFmtId="0" fontId="4" fillId="0" borderId="0" xfId="0" applyFont="1"/>
    <xf numFmtId="41" fontId="2" fillId="2" borderId="2" xfId="0" applyNumberFormat="1" applyFont="1" applyFill="1" applyBorder="1"/>
    <xf numFmtId="41" fontId="10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6" fillId="0" borderId="0" xfId="0" applyFont="1" applyAlignment="1"/>
    <xf numFmtId="41" fontId="5" fillId="0" borderId="0" xfId="0" applyNumberFormat="1" applyFont="1" applyAlignment="1">
      <alignment horizontal="center" vertical="top"/>
    </xf>
    <xf numFmtId="41" fontId="2" fillId="0" borderId="0" xfId="0" applyNumberFormat="1" applyFont="1" applyAlignment="1">
      <alignment horizontal="center" vertical="top"/>
    </xf>
    <xf numFmtId="0" fontId="4" fillId="0" borderId="3" xfId="0" applyFont="1" applyBorder="1"/>
    <xf numFmtId="41" fontId="11" fillId="0" borderId="0" xfId="0" applyNumberFormat="1" applyFont="1" applyAlignment="1"/>
    <xf numFmtId="41" fontId="4" fillId="3" borderId="0" xfId="0" applyNumberFormat="1" applyFont="1" applyFill="1"/>
    <xf numFmtId="0" fontId="1" fillId="0" borderId="1" xfId="0" applyFont="1" applyBorder="1" applyAlignment="1">
      <alignment horizontal="left"/>
    </xf>
    <xf numFmtId="0" fontId="12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41" fontId="12" fillId="0" borderId="0" xfId="0" applyNumberFormat="1" applyFont="1"/>
    <xf numFmtId="3" fontId="6" fillId="0" borderId="0" xfId="0" applyNumberFormat="1" applyFont="1" applyAlignment="1"/>
    <xf numFmtId="41" fontId="4" fillId="0" borderId="4" xfId="0" applyNumberFormat="1" applyFont="1" applyBorder="1"/>
    <xf numFmtId="43" fontId="4" fillId="0" borderId="5" xfId="0" applyNumberFormat="1" applyFont="1" applyBorder="1"/>
    <xf numFmtId="43" fontId="4" fillId="0" borderId="0" xfId="0" applyNumberFormat="1" applyFont="1"/>
    <xf numFmtId="43" fontId="2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9.375" customWidth="1"/>
    <col min="2" max="2" width="15.75" customWidth="1"/>
    <col min="3" max="4" width="15.25" customWidth="1"/>
    <col min="5" max="7" width="15.75" customWidth="1"/>
    <col min="8" max="8" width="14.75" customWidth="1"/>
    <col min="9" max="9" width="14.625" customWidth="1"/>
    <col min="10" max="10" width="15.375" customWidth="1"/>
    <col min="11" max="28" width="7.625" customWidth="1"/>
  </cols>
  <sheetData>
    <row r="1" spans="1:28" ht="15.75" x14ac:dyDescent="0.25">
      <c r="A1" s="1" t="s">
        <v>0</v>
      </c>
      <c r="E1" s="2"/>
      <c r="H1" s="2"/>
    </row>
    <row r="2" spans="1:28" ht="15.75" x14ac:dyDescent="0.25">
      <c r="A2" s="1" t="s">
        <v>7</v>
      </c>
      <c r="C2" s="1"/>
      <c r="D2" s="1"/>
      <c r="E2" s="2"/>
      <c r="H2" s="2"/>
    </row>
    <row r="3" spans="1:28" ht="15.75" x14ac:dyDescent="0.25">
      <c r="A3" s="1" t="s">
        <v>2</v>
      </c>
      <c r="C3" s="1"/>
      <c r="D3" s="1"/>
      <c r="E3" s="2"/>
      <c r="H3" s="2"/>
    </row>
    <row r="4" spans="1:28" ht="15.75" x14ac:dyDescent="0.25">
      <c r="B4" s="3" t="s">
        <v>3</v>
      </c>
      <c r="C4" s="3" t="s">
        <v>5</v>
      </c>
      <c r="D4" s="3" t="s">
        <v>6</v>
      </c>
      <c r="E4" s="3" t="s">
        <v>3</v>
      </c>
      <c r="F4" s="3" t="s">
        <v>5</v>
      </c>
      <c r="G4" s="3" t="s">
        <v>6</v>
      </c>
      <c r="H4" s="3" t="s">
        <v>3</v>
      </c>
      <c r="I4" s="3" t="s">
        <v>5</v>
      </c>
      <c r="J4" s="3" t="s">
        <v>6</v>
      </c>
    </row>
    <row r="5" spans="1:28" ht="15.75" x14ac:dyDescent="0.25">
      <c r="B5" s="4">
        <v>42825</v>
      </c>
      <c r="C5" s="5">
        <v>43008</v>
      </c>
      <c r="D5" s="4">
        <v>43099</v>
      </c>
      <c r="E5" s="4">
        <v>43190</v>
      </c>
      <c r="F5" s="4">
        <v>43373</v>
      </c>
      <c r="G5" s="4">
        <v>43465</v>
      </c>
      <c r="H5" s="4">
        <v>43555</v>
      </c>
      <c r="I5" s="5">
        <v>43738</v>
      </c>
      <c r="J5" s="5">
        <v>43830</v>
      </c>
    </row>
    <row r="6" spans="1:28" x14ac:dyDescent="0.25">
      <c r="A6" s="7" t="s">
        <v>8</v>
      </c>
      <c r="B6" s="8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3" t="s">
        <v>11</v>
      </c>
      <c r="B7" s="18">
        <f t="shared" ref="B7:J7" si="0">SUM(B8:B9)</f>
        <v>7819003782</v>
      </c>
      <c r="C7" s="18">
        <f t="shared" si="0"/>
        <v>7656474134</v>
      </c>
      <c r="D7" s="18">
        <f t="shared" si="0"/>
        <v>7572861933</v>
      </c>
      <c r="E7" s="18">
        <f t="shared" si="0"/>
        <v>7517951263</v>
      </c>
      <c r="F7" s="19">
        <f t="shared" si="0"/>
        <v>7456935911</v>
      </c>
      <c r="G7" s="18">
        <f t="shared" si="0"/>
        <v>7499993944</v>
      </c>
      <c r="H7" s="18">
        <f t="shared" si="0"/>
        <v>7439625509</v>
      </c>
      <c r="I7" s="18">
        <f t="shared" si="0"/>
        <v>5170178730</v>
      </c>
      <c r="J7" s="18">
        <f t="shared" si="0"/>
        <v>5150828660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2" t="s">
        <v>20</v>
      </c>
      <c r="B8" s="8">
        <v>7819003782</v>
      </c>
      <c r="C8" s="22">
        <v>7656474134</v>
      </c>
      <c r="D8" s="23">
        <v>7572861933</v>
      </c>
      <c r="E8" s="23">
        <v>7517951263</v>
      </c>
      <c r="F8" s="8">
        <v>7452591867</v>
      </c>
      <c r="G8" s="8">
        <v>7495649900</v>
      </c>
      <c r="H8" s="23">
        <v>7435281465</v>
      </c>
      <c r="I8" s="11">
        <v>5170178730</v>
      </c>
      <c r="J8" s="11">
        <v>5145924567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12" t="s">
        <v>21</v>
      </c>
      <c r="B9" s="8"/>
      <c r="C9" s="23"/>
      <c r="D9" s="23"/>
      <c r="E9" s="23"/>
      <c r="F9" s="26">
        <v>4344044</v>
      </c>
      <c r="G9" s="8">
        <v>4344044</v>
      </c>
      <c r="H9" s="8">
        <v>4344044</v>
      </c>
      <c r="I9" s="27"/>
      <c r="J9" s="11">
        <v>4904093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B10" s="8"/>
      <c r="C10" s="23"/>
      <c r="D10" s="23"/>
      <c r="E10" s="23"/>
      <c r="F10" s="26"/>
      <c r="G10" s="8"/>
      <c r="H10" s="8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3" t="s">
        <v>26</v>
      </c>
      <c r="B11" s="18">
        <f t="shared" ref="B11:J11" si="1">SUM(B12:B18)</f>
        <v>6948272259</v>
      </c>
      <c r="C11" s="18">
        <f t="shared" si="1"/>
        <v>8447490666</v>
      </c>
      <c r="D11" s="18">
        <f t="shared" si="1"/>
        <v>9412132516</v>
      </c>
      <c r="E11" s="18">
        <f t="shared" si="1"/>
        <v>7528126017</v>
      </c>
      <c r="F11" s="18">
        <f t="shared" si="1"/>
        <v>9359334061</v>
      </c>
      <c r="G11" s="18">
        <f t="shared" si="1"/>
        <v>7401053054</v>
      </c>
      <c r="H11" s="18">
        <f t="shared" si="1"/>
        <v>5718777640</v>
      </c>
      <c r="I11" s="18">
        <f t="shared" si="1"/>
        <v>5546297812</v>
      </c>
      <c r="J11" s="18">
        <f t="shared" si="1"/>
        <v>5898609032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2" t="s">
        <v>29</v>
      </c>
      <c r="B12" s="8">
        <v>1797590929</v>
      </c>
      <c r="C12" s="22">
        <v>1417847913</v>
      </c>
      <c r="D12" s="23">
        <v>1753497472</v>
      </c>
      <c r="E12" s="23">
        <v>1706972143</v>
      </c>
      <c r="F12" s="8">
        <v>1644555266</v>
      </c>
      <c r="G12" s="8">
        <v>1949222811</v>
      </c>
      <c r="H12" s="8">
        <v>1894749842</v>
      </c>
      <c r="I12" s="11">
        <v>1540322197</v>
      </c>
      <c r="J12" s="11">
        <v>1904738106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5">
      <c r="A13" s="12" t="s">
        <v>30</v>
      </c>
      <c r="B13" s="8">
        <v>2677781650</v>
      </c>
      <c r="C13" s="22">
        <v>3804976809</v>
      </c>
      <c r="D13" s="23">
        <v>2359098407</v>
      </c>
      <c r="E13" s="23">
        <v>2955818770</v>
      </c>
      <c r="F13" s="17"/>
      <c r="G13" s="17"/>
      <c r="H13" s="8">
        <v>2258960864</v>
      </c>
      <c r="I13" s="11">
        <v>2647914158</v>
      </c>
      <c r="J13" s="11">
        <v>1451174941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12" t="s">
        <v>33</v>
      </c>
      <c r="B14" s="17"/>
      <c r="C14" s="23"/>
      <c r="D14" s="23"/>
      <c r="E14" s="23"/>
      <c r="F14" s="8">
        <v>5061622163</v>
      </c>
      <c r="G14" s="8">
        <v>3025608512</v>
      </c>
      <c r="H14" s="8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5">
      <c r="A15" s="12" t="s">
        <v>34</v>
      </c>
      <c r="B15" s="8">
        <v>396816629</v>
      </c>
      <c r="C15" s="22">
        <v>31450625</v>
      </c>
      <c r="D15" s="23">
        <v>17830139</v>
      </c>
      <c r="E15" s="23">
        <v>31144673</v>
      </c>
      <c r="F15" s="8">
        <v>45012303</v>
      </c>
      <c r="G15" s="8">
        <v>190607118</v>
      </c>
      <c r="H15" s="8">
        <v>231952508</v>
      </c>
      <c r="I15" s="11">
        <v>166742651</v>
      </c>
      <c r="J15" s="11">
        <v>161272504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2" t="s">
        <v>36</v>
      </c>
      <c r="B16" s="17"/>
      <c r="C16" s="23"/>
      <c r="D16" s="23"/>
      <c r="E16" s="23"/>
      <c r="F16" s="17"/>
      <c r="G16" s="17"/>
      <c r="H16" s="8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12" t="s">
        <v>37</v>
      </c>
      <c r="B17" s="8">
        <v>2076083051</v>
      </c>
      <c r="C17" s="22">
        <v>2859882283</v>
      </c>
      <c r="D17" s="23">
        <v>4898865903</v>
      </c>
      <c r="E17" s="23">
        <v>2342574674</v>
      </c>
      <c r="F17" s="8">
        <v>2446785375</v>
      </c>
      <c r="G17" s="8">
        <v>2046792857</v>
      </c>
      <c r="H17" s="8">
        <v>1116012459</v>
      </c>
      <c r="I17" s="11">
        <v>1100607165</v>
      </c>
      <c r="J17" s="11">
        <v>2286789088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12" t="s">
        <v>41</v>
      </c>
      <c r="B18" s="17"/>
      <c r="C18" s="22">
        <v>333333036</v>
      </c>
      <c r="D18" s="23">
        <v>382840595</v>
      </c>
      <c r="E18" s="23">
        <v>491615757</v>
      </c>
      <c r="F18" s="17">
        <v>161358954</v>
      </c>
      <c r="G18" s="8">
        <v>188821756</v>
      </c>
      <c r="H18" s="8">
        <v>217101967</v>
      </c>
      <c r="I18" s="11">
        <v>90711641</v>
      </c>
      <c r="J18" s="11">
        <v>94634393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B19" s="8"/>
      <c r="C19" s="23"/>
      <c r="D19" s="23"/>
      <c r="E19" s="23"/>
      <c r="F19" s="8"/>
      <c r="G19" s="8"/>
      <c r="H19" s="8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s="30" t="s">
        <v>46</v>
      </c>
      <c r="B20" s="8"/>
      <c r="C20" s="23"/>
      <c r="D20" s="23"/>
      <c r="E20" s="23"/>
      <c r="F20" s="8"/>
      <c r="G20" s="8"/>
      <c r="H20" s="8"/>
      <c r="I20" s="34">
        <v>2173277904</v>
      </c>
      <c r="J20" s="34">
        <v>2173277904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25" t="s">
        <v>51</v>
      </c>
      <c r="B21" s="18">
        <f>SUM(B7,B11)+2</f>
        <v>14767276043</v>
      </c>
      <c r="C21" s="18">
        <f t="shared" ref="C21:D21" si="2">SUM(C7,C11)</f>
        <v>16103964800</v>
      </c>
      <c r="D21" s="18">
        <f t="shared" si="2"/>
        <v>16984994449</v>
      </c>
      <c r="E21" s="18">
        <f t="shared" ref="E21:H21" si="3">SUM(E11,E7)</f>
        <v>15046077280</v>
      </c>
      <c r="F21" s="18">
        <f t="shared" si="3"/>
        <v>16816269972</v>
      </c>
      <c r="G21" s="18">
        <f t="shared" si="3"/>
        <v>14901046998</v>
      </c>
      <c r="H21" s="18">
        <f t="shared" si="3"/>
        <v>13158403149</v>
      </c>
      <c r="I21" s="35">
        <f>SUM(I11,I7,I20)-1</f>
        <v>12889754445</v>
      </c>
      <c r="J21" s="18">
        <f>SUM(J11,J7,J20)</f>
        <v>13222715596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25">
      <c r="B22" s="8"/>
      <c r="E22" s="2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25">
      <c r="A23" s="36" t="s">
        <v>60</v>
      </c>
      <c r="B23" s="8"/>
      <c r="C23" s="38"/>
      <c r="D23" s="38"/>
      <c r="E23" s="23"/>
      <c r="F23" s="8"/>
      <c r="G23" s="8"/>
      <c r="H23" s="8"/>
      <c r="I23" s="1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25">
      <c r="A24" s="39" t="s">
        <v>61</v>
      </c>
      <c r="B24" s="8"/>
      <c r="E24" s="23"/>
      <c r="F24" s="8"/>
      <c r="G24" s="8"/>
      <c r="H24" s="8"/>
      <c r="I24" s="1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25">
      <c r="A25" s="13" t="s">
        <v>63</v>
      </c>
      <c r="B25" s="18">
        <f t="shared" ref="B25:J25" si="4">SUM(B26:B31)</f>
        <v>299811479</v>
      </c>
      <c r="C25" s="18">
        <f t="shared" si="4"/>
        <v>321443165</v>
      </c>
      <c r="D25" s="18">
        <f t="shared" si="4"/>
        <v>333337899</v>
      </c>
      <c r="E25" s="18">
        <f t="shared" si="4"/>
        <v>345232633</v>
      </c>
      <c r="F25" s="18">
        <f t="shared" si="4"/>
        <v>54200101</v>
      </c>
      <c r="G25" s="18">
        <f t="shared" si="4"/>
        <v>54200101</v>
      </c>
      <c r="H25" s="18">
        <f t="shared" si="4"/>
        <v>54200101</v>
      </c>
      <c r="I25" s="18">
        <f t="shared" si="4"/>
        <v>64857180</v>
      </c>
      <c r="J25" s="18">
        <f t="shared" si="4"/>
        <v>65232180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25">
      <c r="A26" s="12" t="s">
        <v>64</v>
      </c>
      <c r="B26" s="17" t="s">
        <v>40</v>
      </c>
      <c r="E26" s="23">
        <v>0</v>
      </c>
      <c r="F26" s="17" t="s">
        <v>40</v>
      </c>
      <c r="G26" s="17" t="s">
        <v>40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 x14ac:dyDescent="0.25">
      <c r="A27" s="12" t="s">
        <v>66</v>
      </c>
      <c r="B27" s="17">
        <v>0</v>
      </c>
      <c r="E27" s="23">
        <v>0</v>
      </c>
      <c r="F27" s="17">
        <v>0</v>
      </c>
      <c r="G27" s="17"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 x14ac:dyDescent="0.25">
      <c r="A28" s="12" t="s">
        <v>67</v>
      </c>
      <c r="B28" s="8">
        <v>251073673</v>
      </c>
      <c r="C28" s="41">
        <v>268915897</v>
      </c>
      <c r="D28" s="12">
        <v>278915897</v>
      </c>
      <c r="E28" s="23">
        <v>288915897</v>
      </c>
      <c r="F28" s="17"/>
      <c r="G28" s="1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 x14ac:dyDescent="0.25">
      <c r="A29" s="12" t="s">
        <v>69</v>
      </c>
      <c r="B29" s="8"/>
      <c r="E29" s="23"/>
      <c r="F29" s="8"/>
      <c r="G29" s="1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25">
      <c r="A30" s="12" t="s">
        <v>70</v>
      </c>
      <c r="B30" s="8">
        <v>30170359</v>
      </c>
      <c r="C30" s="41">
        <v>30170359</v>
      </c>
      <c r="D30" s="12">
        <v>30170359</v>
      </c>
      <c r="E30" s="23">
        <v>30170359</v>
      </c>
      <c r="F30" s="8">
        <v>30170359</v>
      </c>
      <c r="G30" s="8">
        <v>30170359</v>
      </c>
      <c r="H30" s="8">
        <v>30170359</v>
      </c>
      <c r="I30" s="11">
        <v>38746442</v>
      </c>
      <c r="J30" s="11">
        <v>38746442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25">
      <c r="A31" s="12" t="s">
        <v>73</v>
      </c>
      <c r="B31" s="17">
        <v>18567447</v>
      </c>
      <c r="C31" s="41">
        <v>22356909</v>
      </c>
      <c r="D31" s="12">
        <v>24251643</v>
      </c>
      <c r="E31" s="23">
        <v>26146377</v>
      </c>
      <c r="F31" s="17">
        <v>24029742</v>
      </c>
      <c r="G31" s="8">
        <v>24029742</v>
      </c>
      <c r="H31" s="8">
        <v>24029742</v>
      </c>
      <c r="I31" s="11">
        <v>26110738</v>
      </c>
      <c r="J31" s="11">
        <v>26485738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25">
      <c r="B32" s="8"/>
      <c r="E32" s="23"/>
      <c r="F32" s="8"/>
      <c r="G32" s="8"/>
      <c r="H32" s="8"/>
      <c r="I32" s="1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5">
      <c r="A33" s="13" t="s">
        <v>76</v>
      </c>
      <c r="B33" s="18">
        <f t="shared" ref="B33:J33" si="5">SUM(B34:B45)</f>
        <v>5419324552</v>
      </c>
      <c r="C33" s="18">
        <f t="shared" si="5"/>
        <v>5810561913</v>
      </c>
      <c r="D33" s="18">
        <f t="shared" si="5"/>
        <v>8189285133</v>
      </c>
      <c r="E33" s="18">
        <f t="shared" si="5"/>
        <v>5802845694</v>
      </c>
      <c r="F33" s="18">
        <f t="shared" si="5"/>
        <v>6497424596</v>
      </c>
      <c r="G33" s="18">
        <f t="shared" si="5"/>
        <v>5313993176</v>
      </c>
      <c r="H33" s="18">
        <f t="shared" si="5"/>
        <v>3250468087</v>
      </c>
      <c r="I33" s="18">
        <f t="shared" si="5"/>
        <v>2367202907</v>
      </c>
      <c r="J33" s="18">
        <f t="shared" si="5"/>
        <v>3952194197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25">
      <c r="A34" s="12" t="s">
        <v>77</v>
      </c>
      <c r="B34" s="17" t="s">
        <v>40</v>
      </c>
      <c r="E34" s="17" t="s">
        <v>40</v>
      </c>
      <c r="F34" s="17" t="s">
        <v>40</v>
      </c>
      <c r="G34" s="17" t="s">
        <v>40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25">
      <c r="A35" s="12" t="s">
        <v>79</v>
      </c>
      <c r="B35" s="17" t="s">
        <v>40</v>
      </c>
      <c r="E35" s="17" t="s">
        <v>40</v>
      </c>
      <c r="F35" s="17" t="s">
        <v>40</v>
      </c>
      <c r="G35" s="17" t="s">
        <v>40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25">
      <c r="A36" s="12" t="s">
        <v>80</v>
      </c>
      <c r="B36" s="17"/>
      <c r="E36" s="23"/>
      <c r="F36" s="17"/>
      <c r="G36" s="1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25">
      <c r="A37" s="12" t="s">
        <v>82</v>
      </c>
      <c r="B37" s="17"/>
      <c r="E37" s="17"/>
      <c r="F37" s="17"/>
      <c r="G37" s="1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25">
      <c r="A38" s="2" t="s">
        <v>83</v>
      </c>
      <c r="B38" s="17"/>
      <c r="C38" s="2"/>
      <c r="D38" s="2"/>
      <c r="E38" s="17"/>
      <c r="F38" s="17"/>
      <c r="G38" s="1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25">
      <c r="A39" s="2" t="s">
        <v>84</v>
      </c>
      <c r="B39" s="17"/>
      <c r="C39" s="2"/>
      <c r="D39" s="2"/>
      <c r="E39" s="17"/>
      <c r="F39" s="17"/>
      <c r="G39" s="1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25">
      <c r="A40" s="29" t="s">
        <v>85</v>
      </c>
      <c r="B40" s="17"/>
      <c r="C40" s="29"/>
      <c r="D40" s="29"/>
      <c r="E40" s="17"/>
      <c r="F40" s="17"/>
      <c r="G40" s="1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25">
      <c r="A41" s="2" t="s">
        <v>86</v>
      </c>
      <c r="B41" s="17"/>
      <c r="C41" s="2"/>
      <c r="D41" s="2"/>
      <c r="E41" s="17"/>
      <c r="F41" s="17"/>
      <c r="G41" s="1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25">
      <c r="A42" s="2" t="s">
        <v>87</v>
      </c>
      <c r="B42" s="8">
        <v>4167301100</v>
      </c>
      <c r="C42" s="22">
        <v>4526226494</v>
      </c>
      <c r="D42" s="23">
        <v>5909970583</v>
      </c>
      <c r="E42" s="23">
        <v>4062800489</v>
      </c>
      <c r="F42" s="8">
        <v>6078452156</v>
      </c>
      <c r="G42" s="8">
        <v>3913915896</v>
      </c>
      <c r="H42" s="8">
        <v>2950507879</v>
      </c>
      <c r="I42" s="11">
        <v>2185985618</v>
      </c>
      <c r="J42" s="11">
        <v>3631788096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25">
      <c r="A43" s="2" t="s">
        <v>89</v>
      </c>
      <c r="B43" s="8">
        <v>728291985</v>
      </c>
      <c r="C43" s="22">
        <v>806380795</v>
      </c>
      <c r="D43" s="23">
        <v>820989544</v>
      </c>
      <c r="E43" s="23">
        <v>851937975</v>
      </c>
      <c r="F43" s="8">
        <v>231695935</v>
      </c>
      <c r="G43" s="8">
        <v>128713891</v>
      </c>
      <c r="H43" s="8">
        <v>108715340</v>
      </c>
      <c r="I43" s="11">
        <v>127900100</v>
      </c>
      <c r="J43" s="11">
        <v>152550963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25">
      <c r="A44" s="2" t="s">
        <v>91</v>
      </c>
      <c r="B44" s="8">
        <v>32731467</v>
      </c>
      <c r="C44" s="22">
        <v>31454624</v>
      </c>
      <c r="D44" s="23">
        <v>966825006</v>
      </c>
      <c r="E44" s="23">
        <v>386607230</v>
      </c>
      <c r="F44" s="8">
        <v>35276505</v>
      </c>
      <c r="G44" s="8">
        <v>1119363389</v>
      </c>
      <c r="H44" s="8">
        <v>39244868</v>
      </c>
      <c r="I44" s="11">
        <v>38317189</v>
      </c>
      <c r="J44" s="11">
        <v>152855138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25">
      <c r="A45" s="2" t="s">
        <v>92</v>
      </c>
      <c r="B45" s="8">
        <v>491000000</v>
      </c>
      <c r="C45" s="22">
        <v>446500000</v>
      </c>
      <c r="D45" s="23">
        <v>491500000</v>
      </c>
      <c r="E45" s="23">
        <v>501500000</v>
      </c>
      <c r="F45" s="8">
        <v>152000000</v>
      </c>
      <c r="G45" s="8">
        <v>152000000</v>
      </c>
      <c r="H45" s="8">
        <v>152000000</v>
      </c>
      <c r="I45" s="11">
        <v>15000000</v>
      </c>
      <c r="J45" s="11">
        <v>15000000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25">
      <c r="A46" s="2"/>
      <c r="B46" s="8"/>
      <c r="C46" s="23"/>
      <c r="D46" s="23"/>
      <c r="E46" s="23"/>
      <c r="F46" s="8"/>
      <c r="G46" s="8"/>
      <c r="H46" s="8"/>
      <c r="I46" s="1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25">
      <c r="A47" s="25"/>
      <c r="B47" s="18">
        <f t="shared" ref="B47:J47" si="6">SUM(B33,B25)</f>
        <v>5719136031</v>
      </c>
      <c r="C47" s="18">
        <f t="shared" si="6"/>
        <v>6132005078</v>
      </c>
      <c r="D47" s="18">
        <f t="shared" si="6"/>
        <v>8522623032</v>
      </c>
      <c r="E47" s="18">
        <f t="shared" si="6"/>
        <v>6148078327</v>
      </c>
      <c r="F47" s="18">
        <f t="shared" si="6"/>
        <v>6551624697</v>
      </c>
      <c r="G47" s="18">
        <f t="shared" si="6"/>
        <v>5368193277</v>
      </c>
      <c r="H47" s="18">
        <f t="shared" si="6"/>
        <v>3304668188</v>
      </c>
      <c r="I47" s="18">
        <f t="shared" si="6"/>
        <v>2432060087</v>
      </c>
      <c r="J47" s="18">
        <f t="shared" si="6"/>
        <v>4017426377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25">
      <c r="A48" s="25"/>
      <c r="B48" s="18"/>
      <c r="C48" s="18"/>
      <c r="D48" s="18"/>
      <c r="E48" s="18"/>
      <c r="F48" s="18"/>
      <c r="G48" s="18"/>
      <c r="H48" s="18"/>
      <c r="I48" s="8"/>
      <c r="J48" s="1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25">
      <c r="A49" s="13" t="s">
        <v>93</v>
      </c>
      <c r="B49" s="18">
        <f t="shared" ref="B49:J49" si="7">SUM(B50:B52)</f>
        <v>9048140012</v>
      </c>
      <c r="C49" s="18">
        <f t="shared" si="7"/>
        <v>9971959717</v>
      </c>
      <c r="D49" s="18">
        <f t="shared" si="7"/>
        <v>8462371417</v>
      </c>
      <c r="E49" s="18">
        <f t="shared" si="7"/>
        <v>8897998951</v>
      </c>
      <c r="F49" s="18">
        <f t="shared" si="7"/>
        <v>10260301225</v>
      </c>
      <c r="G49" s="18">
        <f t="shared" si="7"/>
        <v>9532853720</v>
      </c>
      <c r="H49" s="18">
        <f t="shared" si="7"/>
        <v>9853734962</v>
      </c>
      <c r="I49" s="18">
        <f t="shared" si="7"/>
        <v>10457694353</v>
      </c>
      <c r="J49" s="18">
        <f t="shared" si="7"/>
        <v>9205289219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25">
      <c r="A50" s="12" t="s">
        <v>94</v>
      </c>
      <c r="B50" s="8">
        <v>3612847090</v>
      </c>
      <c r="C50" s="8">
        <v>3612847090</v>
      </c>
      <c r="D50" s="12">
        <v>3612847090</v>
      </c>
      <c r="E50" s="23">
        <v>3612847090</v>
      </c>
      <c r="F50" s="8">
        <v>3612847090</v>
      </c>
      <c r="G50" s="8">
        <v>3974131790</v>
      </c>
      <c r="H50" s="8">
        <v>3974131790</v>
      </c>
      <c r="I50" s="8">
        <v>3974131790</v>
      </c>
      <c r="J50" s="8">
        <v>3974131790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25">
      <c r="A51" s="12" t="s">
        <v>95</v>
      </c>
      <c r="B51" s="8">
        <v>325647810</v>
      </c>
      <c r="C51" s="8">
        <v>325647810</v>
      </c>
      <c r="D51" s="12">
        <v>325647810</v>
      </c>
      <c r="E51" s="23">
        <v>325647810</v>
      </c>
      <c r="F51" s="8">
        <v>325647810</v>
      </c>
      <c r="G51" s="8"/>
      <c r="H51" s="8">
        <v>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25">
      <c r="A52" s="12" t="s">
        <v>96</v>
      </c>
      <c r="B52" s="8">
        <v>5109645112</v>
      </c>
      <c r="C52" s="41">
        <v>6033464817</v>
      </c>
      <c r="D52" s="12">
        <v>4523876517</v>
      </c>
      <c r="E52" s="23">
        <v>4959504051</v>
      </c>
      <c r="F52" s="8">
        <v>6321806325</v>
      </c>
      <c r="G52" s="8">
        <v>5558721930</v>
      </c>
      <c r="H52" s="8">
        <v>5879603172</v>
      </c>
      <c r="I52" s="11">
        <v>6483562563</v>
      </c>
      <c r="J52" s="11">
        <v>5231157429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25">
      <c r="B53" s="8"/>
      <c r="E53" s="2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25">
      <c r="A54" s="13" t="s">
        <v>97</v>
      </c>
      <c r="B54" s="17">
        <v>0</v>
      </c>
      <c r="E54" s="23"/>
      <c r="F54" s="17">
        <v>0</v>
      </c>
      <c r="G54" s="17">
        <v>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25">
      <c r="A55" s="25"/>
      <c r="B55" s="18"/>
      <c r="C55" s="18"/>
      <c r="D55" s="18"/>
      <c r="E55" s="18"/>
      <c r="F55" s="18"/>
      <c r="G55" s="18"/>
      <c r="H55" s="18"/>
      <c r="I55" s="8"/>
      <c r="J55" s="1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25">
      <c r="A56" s="25"/>
      <c r="B56" s="18"/>
      <c r="C56" s="25"/>
      <c r="D56" s="25"/>
      <c r="E56" s="47"/>
      <c r="F56" s="18"/>
      <c r="G56" s="18"/>
      <c r="H56" s="8"/>
      <c r="I56" s="18"/>
      <c r="J56" s="1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5">
      <c r="A57" s="25"/>
      <c r="B57" s="42">
        <f>SUM(B47,B49)</f>
        <v>14767276043</v>
      </c>
      <c r="C57" s="42">
        <f>SUM(C47,C49)+5</f>
        <v>16103964800</v>
      </c>
      <c r="D57" s="42">
        <f>SUM(D47,D49)</f>
        <v>16984994449</v>
      </c>
      <c r="E57" s="42">
        <f>SUM(E47,E49)+2</f>
        <v>15046077280</v>
      </c>
      <c r="F57" s="42">
        <f>SUM(F47,F49)</f>
        <v>16811925922</v>
      </c>
      <c r="G57" s="42">
        <f>SUM(G47,G49)+1</f>
        <v>14901046998</v>
      </c>
      <c r="H57" s="42">
        <f>SUM(H47,H49)+2</f>
        <v>13158403152</v>
      </c>
      <c r="I57" s="42">
        <f>SUM(I47,I49)+5</f>
        <v>12889754445</v>
      </c>
      <c r="J57" s="42">
        <f>SUM(J47,J49)</f>
        <v>13222715596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25">
      <c r="E58" s="2"/>
      <c r="H58" s="2"/>
      <c r="I58" s="45"/>
      <c r="J58" s="45"/>
      <c r="K58" s="45"/>
      <c r="L58" s="45"/>
      <c r="M58" s="45"/>
    </row>
    <row r="59" spans="1:28" ht="15.75" customHeight="1" x14ac:dyDescent="0.25">
      <c r="A59" s="10" t="s">
        <v>102</v>
      </c>
      <c r="B59" s="44">
        <f t="shared" ref="B59:J59" si="8">B49/(B50/10)</f>
        <v>25.044348090580275</v>
      </c>
      <c r="C59" s="44">
        <f t="shared" si="8"/>
        <v>27.601388790024878</v>
      </c>
      <c r="D59" s="44">
        <f t="shared" si="8"/>
        <v>23.422999108993565</v>
      </c>
      <c r="E59" s="44">
        <f t="shared" si="8"/>
        <v>24.628772625414378</v>
      </c>
      <c r="F59" s="44">
        <f t="shared" si="8"/>
        <v>28.399489293082702</v>
      </c>
      <c r="G59" s="44">
        <f t="shared" si="8"/>
        <v>23.987261177365234</v>
      </c>
      <c r="H59" s="44">
        <f t="shared" si="8"/>
        <v>24.794685940699516</v>
      </c>
      <c r="I59" s="44">
        <f t="shared" si="8"/>
        <v>26.314412570097481</v>
      </c>
      <c r="J59" s="44">
        <f t="shared" si="8"/>
        <v>23.163019510734443</v>
      </c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ht="15.75" customHeight="1" x14ac:dyDescent="0.25">
      <c r="A60" s="10" t="s">
        <v>104</v>
      </c>
      <c r="B60" s="12">
        <f t="shared" ref="B60:J60" si="9">B50/10</f>
        <v>361284709</v>
      </c>
      <c r="C60" s="12">
        <f t="shared" si="9"/>
        <v>361284709</v>
      </c>
      <c r="D60" s="12">
        <f t="shared" si="9"/>
        <v>361284709</v>
      </c>
      <c r="E60" s="12">
        <f t="shared" si="9"/>
        <v>361284709</v>
      </c>
      <c r="F60" s="12">
        <f t="shared" si="9"/>
        <v>361284709</v>
      </c>
      <c r="G60" s="12">
        <f t="shared" si="9"/>
        <v>397413179</v>
      </c>
      <c r="H60" s="12">
        <f t="shared" si="9"/>
        <v>397413179</v>
      </c>
      <c r="I60" s="12">
        <f t="shared" si="9"/>
        <v>397413179</v>
      </c>
      <c r="J60" s="12">
        <f t="shared" si="9"/>
        <v>397413179</v>
      </c>
    </row>
    <row r="61" spans="1:28" ht="15.75" customHeight="1" x14ac:dyDescent="0.25">
      <c r="E61" s="2"/>
      <c r="H61" s="2"/>
    </row>
    <row r="62" spans="1:28" ht="15.75" customHeight="1" x14ac:dyDescent="0.25">
      <c r="E62" s="2"/>
      <c r="H62" s="2"/>
    </row>
    <row r="63" spans="1:28" ht="15.75" customHeight="1" x14ac:dyDescent="0.25">
      <c r="E63" s="2"/>
      <c r="H63" s="2"/>
    </row>
    <row r="64" spans="1:28" ht="15.75" customHeight="1" x14ac:dyDescent="0.25">
      <c r="E64" s="2"/>
      <c r="H64" s="2"/>
    </row>
    <row r="65" spans="5:8" ht="15.75" customHeight="1" x14ac:dyDescent="0.25">
      <c r="E65" s="2"/>
      <c r="H65" s="2"/>
    </row>
    <row r="66" spans="5:8" ht="15.75" customHeight="1" x14ac:dyDescent="0.25">
      <c r="E66" s="2"/>
      <c r="H66" s="2"/>
    </row>
    <row r="67" spans="5:8" ht="15.75" customHeight="1" x14ac:dyDescent="0.25">
      <c r="E67" s="2"/>
      <c r="H67" s="2"/>
    </row>
    <row r="68" spans="5:8" ht="15.75" customHeight="1" x14ac:dyDescent="0.25">
      <c r="E68" s="2"/>
      <c r="H68" s="2"/>
    </row>
    <row r="69" spans="5:8" ht="15.75" customHeight="1" x14ac:dyDescent="0.25">
      <c r="E69" s="2"/>
      <c r="H69" s="2"/>
    </row>
    <row r="70" spans="5:8" ht="15.75" customHeight="1" x14ac:dyDescent="0.25">
      <c r="E70" s="2"/>
      <c r="H70" s="2"/>
    </row>
    <row r="71" spans="5:8" ht="15.75" customHeight="1" x14ac:dyDescent="0.25">
      <c r="E71" s="2"/>
      <c r="H71" s="2"/>
    </row>
    <row r="72" spans="5:8" ht="15.75" customHeight="1" x14ac:dyDescent="0.25">
      <c r="E72" s="2"/>
      <c r="H72" s="2"/>
    </row>
    <row r="73" spans="5:8" ht="15.75" customHeight="1" x14ac:dyDescent="0.25">
      <c r="E73" s="2"/>
      <c r="H73" s="2"/>
    </row>
    <row r="74" spans="5:8" ht="15.75" customHeight="1" x14ac:dyDescent="0.25">
      <c r="E74" s="2"/>
      <c r="H74" s="2"/>
    </row>
    <row r="75" spans="5:8" ht="15.75" customHeight="1" x14ac:dyDescent="0.25">
      <c r="E75" s="2"/>
      <c r="H75" s="2"/>
    </row>
    <row r="76" spans="5:8" ht="15.75" customHeight="1" x14ac:dyDescent="0.25">
      <c r="E76" s="2"/>
      <c r="H76" s="2"/>
    </row>
    <row r="77" spans="5:8" ht="15.75" customHeight="1" x14ac:dyDescent="0.25">
      <c r="E77" s="2"/>
      <c r="H77" s="2"/>
    </row>
    <row r="78" spans="5:8" ht="15.75" customHeight="1" x14ac:dyDescent="0.25">
      <c r="E78" s="2"/>
      <c r="H78" s="2"/>
    </row>
    <row r="79" spans="5:8" ht="15.75" customHeight="1" x14ac:dyDescent="0.25">
      <c r="E79" s="2"/>
      <c r="H79" s="2"/>
    </row>
    <row r="80" spans="5:8" ht="15.75" customHeight="1" x14ac:dyDescent="0.25">
      <c r="E80" s="2"/>
      <c r="H80" s="2"/>
    </row>
    <row r="81" spans="5:8" ht="15.75" customHeight="1" x14ac:dyDescent="0.25">
      <c r="E81" s="2"/>
      <c r="H81" s="2"/>
    </row>
    <row r="82" spans="5:8" ht="15.75" customHeight="1" x14ac:dyDescent="0.25">
      <c r="E82" s="2"/>
      <c r="H82" s="2"/>
    </row>
    <row r="83" spans="5:8" ht="15.75" customHeight="1" x14ac:dyDescent="0.25">
      <c r="E83" s="2"/>
      <c r="H83" s="2"/>
    </row>
    <row r="84" spans="5:8" ht="15.75" customHeight="1" x14ac:dyDescent="0.25">
      <c r="E84" s="2"/>
      <c r="H84" s="2"/>
    </row>
    <row r="85" spans="5:8" ht="15.75" customHeight="1" x14ac:dyDescent="0.25">
      <c r="E85" s="2"/>
      <c r="H85" s="2"/>
    </row>
    <row r="86" spans="5:8" ht="15.75" customHeight="1" x14ac:dyDescent="0.25">
      <c r="E86" s="2"/>
      <c r="H86" s="2"/>
    </row>
    <row r="87" spans="5:8" ht="15.75" customHeight="1" x14ac:dyDescent="0.25">
      <c r="E87" s="2"/>
      <c r="H87" s="2"/>
    </row>
    <row r="88" spans="5:8" ht="15.75" customHeight="1" x14ac:dyDescent="0.25">
      <c r="E88" s="2"/>
      <c r="H88" s="2"/>
    </row>
    <row r="89" spans="5:8" ht="15.75" customHeight="1" x14ac:dyDescent="0.25">
      <c r="E89" s="2"/>
      <c r="H89" s="2"/>
    </row>
    <row r="90" spans="5:8" ht="15.75" customHeight="1" x14ac:dyDescent="0.25">
      <c r="E90" s="2"/>
      <c r="H90" s="2"/>
    </row>
    <row r="91" spans="5:8" ht="15.75" customHeight="1" x14ac:dyDescent="0.25">
      <c r="E91" s="2"/>
      <c r="H91" s="2"/>
    </row>
    <row r="92" spans="5:8" ht="15.75" customHeight="1" x14ac:dyDescent="0.25">
      <c r="E92" s="2"/>
      <c r="H92" s="2"/>
    </row>
    <row r="93" spans="5:8" ht="15.75" customHeight="1" x14ac:dyDescent="0.25">
      <c r="E93" s="2"/>
      <c r="H93" s="2"/>
    </row>
    <row r="94" spans="5:8" ht="15.75" customHeight="1" x14ac:dyDescent="0.25">
      <c r="E94" s="2"/>
      <c r="H94" s="2"/>
    </row>
    <row r="95" spans="5:8" ht="15.75" customHeight="1" x14ac:dyDescent="0.25">
      <c r="E95" s="2"/>
      <c r="H95" s="2"/>
    </row>
    <row r="96" spans="5:8" ht="15.75" customHeight="1" x14ac:dyDescent="0.25">
      <c r="E96" s="2"/>
      <c r="H96" s="2"/>
    </row>
    <row r="97" spans="5:8" ht="15.75" customHeight="1" x14ac:dyDescent="0.25">
      <c r="E97" s="2"/>
      <c r="H97" s="2"/>
    </row>
    <row r="98" spans="5:8" ht="15.75" customHeight="1" x14ac:dyDescent="0.25">
      <c r="E98" s="2"/>
      <c r="H98" s="2"/>
    </row>
    <row r="99" spans="5:8" ht="15.75" customHeight="1" x14ac:dyDescent="0.25">
      <c r="E99" s="2"/>
      <c r="H99" s="2"/>
    </row>
    <row r="100" spans="5:8" ht="15.75" customHeight="1" x14ac:dyDescent="0.25">
      <c r="E100" s="2"/>
      <c r="H100" s="2"/>
    </row>
    <row r="101" spans="5:8" ht="15.75" customHeight="1" x14ac:dyDescent="0.25">
      <c r="E101" s="2"/>
      <c r="H101" s="2"/>
    </row>
    <row r="102" spans="5:8" ht="15.75" customHeight="1" x14ac:dyDescent="0.25">
      <c r="E102" s="2"/>
      <c r="H102" s="2"/>
    </row>
    <row r="103" spans="5:8" ht="15.75" customHeight="1" x14ac:dyDescent="0.25">
      <c r="E103" s="2"/>
      <c r="H103" s="2"/>
    </row>
    <row r="104" spans="5:8" ht="15.75" customHeight="1" x14ac:dyDescent="0.25">
      <c r="E104" s="2"/>
      <c r="H104" s="2"/>
    </row>
    <row r="105" spans="5:8" ht="15.75" customHeight="1" x14ac:dyDescent="0.25">
      <c r="E105" s="2"/>
      <c r="H105" s="2"/>
    </row>
    <row r="106" spans="5:8" ht="15.75" customHeight="1" x14ac:dyDescent="0.25">
      <c r="E106" s="2"/>
      <c r="H106" s="2"/>
    </row>
    <row r="107" spans="5:8" ht="15.75" customHeight="1" x14ac:dyDescent="0.25">
      <c r="E107" s="2"/>
      <c r="H107" s="2"/>
    </row>
    <row r="108" spans="5:8" ht="15.75" customHeight="1" x14ac:dyDescent="0.25">
      <c r="E108" s="2"/>
      <c r="H108" s="2"/>
    </row>
    <row r="109" spans="5:8" ht="15.75" customHeight="1" x14ac:dyDescent="0.25">
      <c r="E109" s="2"/>
      <c r="H109" s="2"/>
    </row>
    <row r="110" spans="5:8" ht="15.75" customHeight="1" x14ac:dyDescent="0.25">
      <c r="E110" s="2"/>
      <c r="H110" s="2"/>
    </row>
    <row r="111" spans="5:8" ht="15.75" customHeight="1" x14ac:dyDescent="0.25">
      <c r="E111" s="2"/>
      <c r="H111" s="2"/>
    </row>
    <row r="112" spans="5:8" ht="15.75" customHeight="1" x14ac:dyDescent="0.25">
      <c r="E112" s="2"/>
      <c r="H112" s="2"/>
    </row>
    <row r="113" spans="5:8" ht="15.75" customHeight="1" x14ac:dyDescent="0.25">
      <c r="E113" s="2"/>
      <c r="H113" s="2"/>
    </row>
    <row r="114" spans="5:8" ht="15.75" customHeight="1" x14ac:dyDescent="0.25">
      <c r="E114" s="2"/>
      <c r="H114" s="2"/>
    </row>
    <row r="115" spans="5:8" ht="15.75" customHeight="1" x14ac:dyDescent="0.25">
      <c r="E115" s="2"/>
      <c r="H115" s="2"/>
    </row>
    <row r="116" spans="5:8" ht="15.75" customHeight="1" x14ac:dyDescent="0.25">
      <c r="E116" s="2"/>
      <c r="H116" s="2"/>
    </row>
    <row r="117" spans="5:8" ht="15.75" customHeight="1" x14ac:dyDescent="0.25">
      <c r="E117" s="2"/>
      <c r="H117" s="2"/>
    </row>
    <row r="118" spans="5:8" ht="15.75" customHeight="1" x14ac:dyDescent="0.25">
      <c r="E118" s="2"/>
      <c r="H118" s="2"/>
    </row>
    <row r="119" spans="5:8" ht="15.75" customHeight="1" x14ac:dyDescent="0.25">
      <c r="E119" s="2"/>
      <c r="H119" s="2"/>
    </row>
    <row r="120" spans="5:8" ht="15.75" customHeight="1" x14ac:dyDescent="0.25">
      <c r="E120" s="2"/>
      <c r="H120" s="2"/>
    </row>
    <row r="121" spans="5:8" ht="15.75" customHeight="1" x14ac:dyDescent="0.25">
      <c r="E121" s="2"/>
      <c r="H121" s="2"/>
    </row>
    <row r="122" spans="5:8" ht="15.75" customHeight="1" x14ac:dyDescent="0.25">
      <c r="E122" s="2"/>
      <c r="H122" s="2"/>
    </row>
    <row r="123" spans="5:8" ht="15.75" customHeight="1" x14ac:dyDescent="0.25">
      <c r="E123" s="2"/>
      <c r="H123" s="2"/>
    </row>
    <row r="124" spans="5:8" ht="15.75" customHeight="1" x14ac:dyDescent="0.25">
      <c r="E124" s="2"/>
      <c r="H124" s="2"/>
    </row>
    <row r="125" spans="5:8" ht="15.75" customHeight="1" x14ac:dyDescent="0.25">
      <c r="E125" s="2"/>
      <c r="H125" s="2"/>
    </row>
    <row r="126" spans="5:8" ht="15.75" customHeight="1" x14ac:dyDescent="0.25">
      <c r="E126" s="2"/>
      <c r="H126" s="2"/>
    </row>
    <row r="127" spans="5:8" ht="15.75" customHeight="1" x14ac:dyDescent="0.25">
      <c r="E127" s="2"/>
      <c r="H127" s="2"/>
    </row>
    <row r="128" spans="5:8" ht="15.75" customHeight="1" x14ac:dyDescent="0.25">
      <c r="E128" s="2"/>
      <c r="H128" s="2"/>
    </row>
    <row r="129" spans="5:8" ht="15.75" customHeight="1" x14ac:dyDescent="0.25">
      <c r="E129" s="2"/>
      <c r="H129" s="2"/>
    </row>
    <row r="130" spans="5:8" ht="15.75" customHeight="1" x14ac:dyDescent="0.25">
      <c r="E130" s="2"/>
      <c r="H130" s="2"/>
    </row>
    <row r="131" spans="5:8" ht="15.75" customHeight="1" x14ac:dyDescent="0.25">
      <c r="E131" s="2"/>
      <c r="H131" s="2"/>
    </row>
    <row r="132" spans="5:8" ht="15.75" customHeight="1" x14ac:dyDescent="0.25">
      <c r="E132" s="2"/>
      <c r="H132" s="2"/>
    </row>
    <row r="133" spans="5:8" ht="15.75" customHeight="1" x14ac:dyDescent="0.25">
      <c r="E133" s="2"/>
      <c r="H133" s="2"/>
    </row>
    <row r="134" spans="5:8" ht="15.75" customHeight="1" x14ac:dyDescent="0.25">
      <c r="E134" s="2"/>
      <c r="H134" s="2"/>
    </row>
    <row r="135" spans="5:8" ht="15.75" customHeight="1" x14ac:dyDescent="0.25">
      <c r="E135" s="2"/>
      <c r="H135" s="2"/>
    </row>
    <row r="136" spans="5:8" ht="15.75" customHeight="1" x14ac:dyDescent="0.25">
      <c r="E136" s="2"/>
      <c r="H136" s="2"/>
    </row>
    <row r="137" spans="5:8" ht="15.75" customHeight="1" x14ac:dyDescent="0.25">
      <c r="E137" s="2"/>
      <c r="H137" s="2"/>
    </row>
    <row r="138" spans="5:8" ht="15.75" customHeight="1" x14ac:dyDescent="0.25">
      <c r="E138" s="2"/>
      <c r="H138" s="2"/>
    </row>
    <row r="139" spans="5:8" ht="15.75" customHeight="1" x14ac:dyDescent="0.25">
      <c r="E139" s="2"/>
      <c r="H139" s="2"/>
    </row>
    <row r="140" spans="5:8" ht="15.75" customHeight="1" x14ac:dyDescent="0.25">
      <c r="E140" s="2"/>
      <c r="H140" s="2"/>
    </row>
    <row r="141" spans="5:8" ht="15.75" customHeight="1" x14ac:dyDescent="0.25">
      <c r="E141" s="2"/>
      <c r="H141" s="2"/>
    </row>
    <row r="142" spans="5:8" ht="15.75" customHeight="1" x14ac:dyDescent="0.25">
      <c r="E142" s="2"/>
      <c r="H142" s="2"/>
    </row>
    <row r="143" spans="5:8" ht="15.75" customHeight="1" x14ac:dyDescent="0.25">
      <c r="E143" s="2"/>
      <c r="H143" s="2"/>
    </row>
    <row r="144" spans="5:8" ht="15.75" customHeight="1" x14ac:dyDescent="0.25">
      <c r="E144" s="2"/>
      <c r="H144" s="2"/>
    </row>
    <row r="145" spans="5:8" ht="15.75" customHeight="1" x14ac:dyDescent="0.25">
      <c r="E145" s="2"/>
      <c r="H145" s="2"/>
    </row>
    <row r="146" spans="5:8" ht="15.75" customHeight="1" x14ac:dyDescent="0.25">
      <c r="E146" s="2"/>
      <c r="H146" s="2"/>
    </row>
    <row r="147" spans="5:8" ht="15.75" customHeight="1" x14ac:dyDescent="0.25">
      <c r="E147" s="2"/>
      <c r="H147" s="2"/>
    </row>
    <row r="148" spans="5:8" ht="15.75" customHeight="1" x14ac:dyDescent="0.25">
      <c r="E148" s="2"/>
      <c r="H148" s="2"/>
    </row>
    <row r="149" spans="5:8" ht="15.75" customHeight="1" x14ac:dyDescent="0.25">
      <c r="E149" s="2"/>
      <c r="H149" s="2"/>
    </row>
    <row r="150" spans="5:8" ht="15.75" customHeight="1" x14ac:dyDescent="0.25">
      <c r="E150" s="2"/>
      <c r="H150" s="2"/>
    </row>
    <row r="151" spans="5:8" ht="15.75" customHeight="1" x14ac:dyDescent="0.25">
      <c r="E151" s="2"/>
      <c r="H151" s="2"/>
    </row>
    <row r="152" spans="5:8" ht="15.75" customHeight="1" x14ac:dyDescent="0.25">
      <c r="E152" s="2"/>
      <c r="H152" s="2"/>
    </row>
    <row r="153" spans="5:8" ht="15.75" customHeight="1" x14ac:dyDescent="0.25">
      <c r="E153" s="2"/>
      <c r="H153" s="2"/>
    </row>
    <row r="154" spans="5:8" ht="15.75" customHeight="1" x14ac:dyDescent="0.25">
      <c r="E154" s="2"/>
      <c r="H154" s="2"/>
    </row>
    <row r="155" spans="5:8" ht="15.75" customHeight="1" x14ac:dyDescent="0.25">
      <c r="E155" s="2"/>
      <c r="H155" s="2"/>
    </row>
    <row r="156" spans="5:8" ht="15.75" customHeight="1" x14ac:dyDescent="0.25">
      <c r="E156" s="2"/>
      <c r="H156" s="2"/>
    </row>
    <row r="157" spans="5:8" ht="15.75" customHeight="1" x14ac:dyDescent="0.25">
      <c r="E157" s="2"/>
      <c r="H157" s="2"/>
    </row>
    <row r="158" spans="5:8" ht="15.75" customHeight="1" x14ac:dyDescent="0.25">
      <c r="E158" s="2"/>
      <c r="H158" s="2"/>
    </row>
    <row r="159" spans="5:8" ht="15.75" customHeight="1" x14ac:dyDescent="0.25">
      <c r="E159" s="2"/>
      <c r="H159" s="2"/>
    </row>
    <row r="160" spans="5:8" ht="15.75" customHeight="1" x14ac:dyDescent="0.25">
      <c r="E160" s="2"/>
      <c r="H160" s="2"/>
    </row>
    <row r="161" spans="5:8" ht="15.75" customHeight="1" x14ac:dyDescent="0.25">
      <c r="E161" s="2"/>
      <c r="H161" s="2"/>
    </row>
    <row r="162" spans="5:8" ht="15.75" customHeight="1" x14ac:dyDescent="0.25">
      <c r="E162" s="2"/>
      <c r="H162" s="2"/>
    </row>
    <row r="163" spans="5:8" ht="15.75" customHeight="1" x14ac:dyDescent="0.25">
      <c r="E163" s="2"/>
      <c r="H163" s="2"/>
    </row>
    <row r="164" spans="5:8" ht="15.75" customHeight="1" x14ac:dyDescent="0.25">
      <c r="E164" s="2"/>
      <c r="H164" s="2"/>
    </row>
    <row r="165" spans="5:8" ht="15.75" customHeight="1" x14ac:dyDescent="0.25">
      <c r="E165" s="2"/>
      <c r="H165" s="2"/>
    </row>
    <row r="166" spans="5:8" ht="15.75" customHeight="1" x14ac:dyDescent="0.25">
      <c r="E166" s="2"/>
      <c r="H166" s="2"/>
    </row>
    <row r="167" spans="5:8" ht="15.75" customHeight="1" x14ac:dyDescent="0.25">
      <c r="E167" s="2"/>
      <c r="H167" s="2"/>
    </row>
    <row r="168" spans="5:8" ht="15.75" customHeight="1" x14ac:dyDescent="0.25">
      <c r="E168" s="2"/>
      <c r="H168" s="2"/>
    </row>
    <row r="169" spans="5:8" ht="15.75" customHeight="1" x14ac:dyDescent="0.25">
      <c r="E169" s="2"/>
      <c r="H169" s="2"/>
    </row>
    <row r="170" spans="5:8" ht="15.75" customHeight="1" x14ac:dyDescent="0.25">
      <c r="E170" s="2"/>
      <c r="H170" s="2"/>
    </row>
    <row r="171" spans="5:8" ht="15.75" customHeight="1" x14ac:dyDescent="0.25">
      <c r="E171" s="2"/>
      <c r="H171" s="2"/>
    </row>
    <row r="172" spans="5:8" ht="15.75" customHeight="1" x14ac:dyDescent="0.25">
      <c r="E172" s="2"/>
      <c r="H172" s="2"/>
    </row>
    <row r="173" spans="5:8" ht="15.75" customHeight="1" x14ac:dyDescent="0.25">
      <c r="E173" s="2"/>
      <c r="H173" s="2"/>
    </row>
    <row r="174" spans="5:8" ht="15.75" customHeight="1" x14ac:dyDescent="0.25">
      <c r="E174" s="2"/>
      <c r="H174" s="2"/>
    </row>
    <row r="175" spans="5:8" ht="15.75" customHeight="1" x14ac:dyDescent="0.25">
      <c r="E175" s="2"/>
      <c r="H175" s="2"/>
    </row>
    <row r="176" spans="5:8" ht="15.75" customHeight="1" x14ac:dyDescent="0.25">
      <c r="E176" s="2"/>
      <c r="H176" s="2"/>
    </row>
    <row r="177" spans="5:8" ht="15.75" customHeight="1" x14ac:dyDescent="0.25">
      <c r="E177" s="2"/>
      <c r="H177" s="2"/>
    </row>
    <row r="178" spans="5:8" ht="15.75" customHeight="1" x14ac:dyDescent="0.25">
      <c r="E178" s="2"/>
      <c r="H178" s="2"/>
    </row>
    <row r="179" spans="5:8" ht="15.75" customHeight="1" x14ac:dyDescent="0.25">
      <c r="E179" s="2"/>
      <c r="H179" s="2"/>
    </row>
    <row r="180" spans="5:8" ht="15.75" customHeight="1" x14ac:dyDescent="0.25">
      <c r="E180" s="2"/>
      <c r="H180" s="2"/>
    </row>
    <row r="181" spans="5:8" ht="15.75" customHeight="1" x14ac:dyDescent="0.25">
      <c r="E181" s="2"/>
      <c r="H181" s="2"/>
    </row>
    <row r="182" spans="5:8" ht="15.75" customHeight="1" x14ac:dyDescent="0.25">
      <c r="E182" s="2"/>
      <c r="H182" s="2"/>
    </row>
    <row r="183" spans="5:8" ht="15.75" customHeight="1" x14ac:dyDescent="0.25">
      <c r="E183" s="2"/>
      <c r="H183" s="2"/>
    </row>
    <row r="184" spans="5:8" ht="15.75" customHeight="1" x14ac:dyDescent="0.25">
      <c r="E184" s="2"/>
      <c r="H184" s="2"/>
    </row>
    <row r="185" spans="5:8" ht="15.75" customHeight="1" x14ac:dyDescent="0.25">
      <c r="E185" s="2"/>
      <c r="H185" s="2"/>
    </row>
    <row r="186" spans="5:8" ht="15.75" customHeight="1" x14ac:dyDescent="0.25">
      <c r="E186" s="2"/>
      <c r="H186" s="2"/>
    </row>
    <row r="187" spans="5:8" ht="15.75" customHeight="1" x14ac:dyDescent="0.25">
      <c r="E187" s="2"/>
      <c r="H187" s="2"/>
    </row>
    <row r="188" spans="5:8" ht="15.75" customHeight="1" x14ac:dyDescent="0.25">
      <c r="E188" s="2"/>
      <c r="H188" s="2"/>
    </row>
    <row r="189" spans="5:8" ht="15.75" customHeight="1" x14ac:dyDescent="0.25">
      <c r="E189" s="2"/>
      <c r="H189" s="2"/>
    </row>
    <row r="190" spans="5:8" ht="15.75" customHeight="1" x14ac:dyDescent="0.25">
      <c r="E190" s="2"/>
      <c r="H190" s="2"/>
    </row>
    <row r="191" spans="5:8" ht="15.75" customHeight="1" x14ac:dyDescent="0.25">
      <c r="E191" s="2"/>
      <c r="H191" s="2"/>
    </row>
    <row r="192" spans="5:8" ht="15.75" customHeight="1" x14ac:dyDescent="0.25">
      <c r="E192" s="2"/>
      <c r="H192" s="2"/>
    </row>
    <row r="193" spans="5:8" ht="15.75" customHeight="1" x14ac:dyDescent="0.25">
      <c r="E193" s="2"/>
      <c r="H193" s="2"/>
    </row>
    <row r="194" spans="5:8" ht="15.75" customHeight="1" x14ac:dyDescent="0.25">
      <c r="E194" s="2"/>
      <c r="H194" s="2"/>
    </row>
    <row r="195" spans="5:8" ht="15.75" customHeight="1" x14ac:dyDescent="0.25">
      <c r="E195" s="2"/>
      <c r="H195" s="2"/>
    </row>
    <row r="196" spans="5:8" ht="15.75" customHeight="1" x14ac:dyDescent="0.25">
      <c r="E196" s="2"/>
      <c r="H196" s="2"/>
    </row>
    <row r="197" spans="5:8" ht="15.75" customHeight="1" x14ac:dyDescent="0.25">
      <c r="E197" s="2"/>
      <c r="H197" s="2"/>
    </row>
    <row r="198" spans="5:8" ht="15.75" customHeight="1" x14ac:dyDescent="0.25">
      <c r="E198" s="2"/>
      <c r="H198" s="2"/>
    </row>
    <row r="199" spans="5:8" ht="15.75" customHeight="1" x14ac:dyDescent="0.25">
      <c r="E199" s="2"/>
      <c r="H199" s="2"/>
    </row>
    <row r="200" spans="5:8" ht="15.75" customHeight="1" x14ac:dyDescent="0.25">
      <c r="E200" s="2"/>
      <c r="H200" s="2"/>
    </row>
    <row r="201" spans="5:8" ht="15.75" customHeight="1" x14ac:dyDescent="0.25">
      <c r="E201" s="2"/>
      <c r="H201" s="2"/>
    </row>
    <row r="202" spans="5:8" ht="15.75" customHeight="1" x14ac:dyDescent="0.25">
      <c r="E202" s="2"/>
      <c r="H202" s="2"/>
    </row>
    <row r="203" spans="5:8" ht="15.75" customHeight="1" x14ac:dyDescent="0.25">
      <c r="E203" s="2"/>
      <c r="H203" s="2"/>
    </row>
    <row r="204" spans="5:8" ht="15.75" customHeight="1" x14ac:dyDescent="0.25">
      <c r="E204" s="2"/>
      <c r="H204" s="2"/>
    </row>
    <row r="205" spans="5:8" ht="15.75" customHeight="1" x14ac:dyDescent="0.25">
      <c r="E205" s="2"/>
      <c r="H205" s="2"/>
    </row>
    <row r="206" spans="5:8" ht="15.75" customHeight="1" x14ac:dyDescent="0.25">
      <c r="E206" s="2"/>
      <c r="H206" s="2"/>
    </row>
    <row r="207" spans="5:8" ht="15.75" customHeight="1" x14ac:dyDescent="0.25">
      <c r="E207" s="2"/>
      <c r="H207" s="2"/>
    </row>
    <row r="208" spans="5:8" ht="15.75" customHeight="1" x14ac:dyDescent="0.25">
      <c r="E208" s="2"/>
      <c r="H208" s="2"/>
    </row>
    <row r="209" spans="5:8" ht="15.75" customHeight="1" x14ac:dyDescent="0.25">
      <c r="E209" s="2"/>
      <c r="H209" s="2"/>
    </row>
    <row r="210" spans="5:8" ht="15.75" customHeight="1" x14ac:dyDescent="0.25">
      <c r="E210" s="2"/>
      <c r="H210" s="2"/>
    </row>
    <row r="211" spans="5:8" ht="15.75" customHeight="1" x14ac:dyDescent="0.25">
      <c r="E211" s="2"/>
      <c r="H211" s="2"/>
    </row>
    <row r="212" spans="5:8" ht="15.75" customHeight="1" x14ac:dyDescent="0.25">
      <c r="E212" s="2"/>
      <c r="H212" s="2"/>
    </row>
    <row r="213" spans="5:8" ht="15.75" customHeight="1" x14ac:dyDescent="0.25">
      <c r="E213" s="2"/>
      <c r="H213" s="2"/>
    </row>
    <row r="214" spans="5:8" ht="15.75" customHeight="1" x14ac:dyDescent="0.25">
      <c r="E214" s="2"/>
      <c r="H214" s="2"/>
    </row>
    <row r="215" spans="5:8" ht="15.75" customHeight="1" x14ac:dyDescent="0.25">
      <c r="E215" s="2"/>
      <c r="H215" s="2"/>
    </row>
    <row r="216" spans="5:8" ht="15.75" customHeight="1" x14ac:dyDescent="0.25">
      <c r="E216" s="2"/>
      <c r="H216" s="2"/>
    </row>
    <row r="217" spans="5:8" ht="15.75" customHeight="1" x14ac:dyDescent="0.25">
      <c r="E217" s="2"/>
      <c r="H217" s="2"/>
    </row>
    <row r="218" spans="5:8" ht="15.75" customHeight="1" x14ac:dyDescent="0.25">
      <c r="E218" s="2"/>
      <c r="H218" s="2"/>
    </row>
    <row r="219" spans="5:8" ht="15.75" customHeight="1" x14ac:dyDescent="0.25">
      <c r="E219" s="2"/>
      <c r="H219" s="2"/>
    </row>
    <row r="220" spans="5:8" ht="15.75" customHeight="1" x14ac:dyDescent="0.25">
      <c r="E220" s="2"/>
      <c r="H220" s="2"/>
    </row>
    <row r="221" spans="5:8" ht="15.75" customHeight="1" x14ac:dyDescent="0.25">
      <c r="E221" s="2"/>
      <c r="H221" s="2"/>
    </row>
    <row r="222" spans="5:8" ht="15.75" customHeight="1" x14ac:dyDescent="0.25">
      <c r="E222" s="2"/>
      <c r="H222" s="2"/>
    </row>
    <row r="223" spans="5:8" ht="15.75" customHeight="1" x14ac:dyDescent="0.25">
      <c r="E223" s="2"/>
      <c r="H223" s="2"/>
    </row>
    <row r="224" spans="5:8" ht="15.75" customHeight="1" x14ac:dyDescent="0.25">
      <c r="E224" s="2"/>
      <c r="H224" s="2"/>
    </row>
    <row r="225" spans="5:8" ht="15.75" customHeight="1" x14ac:dyDescent="0.25">
      <c r="E225" s="2"/>
      <c r="H225" s="2"/>
    </row>
    <row r="226" spans="5:8" ht="15.75" customHeight="1" x14ac:dyDescent="0.25">
      <c r="E226" s="2"/>
      <c r="H226" s="2"/>
    </row>
    <row r="227" spans="5:8" ht="15.75" customHeight="1" x14ac:dyDescent="0.25">
      <c r="E227" s="2"/>
      <c r="H227" s="2"/>
    </row>
    <row r="228" spans="5:8" ht="15.75" customHeight="1" x14ac:dyDescent="0.25">
      <c r="E228" s="2"/>
      <c r="H228" s="2"/>
    </row>
    <row r="229" spans="5:8" ht="15.75" customHeight="1" x14ac:dyDescent="0.25">
      <c r="E229" s="2"/>
      <c r="H229" s="2"/>
    </row>
    <row r="230" spans="5:8" ht="15.75" customHeight="1" x14ac:dyDescent="0.25">
      <c r="E230" s="2"/>
      <c r="H230" s="2"/>
    </row>
    <row r="231" spans="5:8" ht="15.75" customHeight="1" x14ac:dyDescent="0.25">
      <c r="E231" s="2"/>
      <c r="H231" s="2"/>
    </row>
    <row r="232" spans="5:8" ht="15.75" customHeight="1" x14ac:dyDescent="0.25">
      <c r="E232" s="2"/>
      <c r="H232" s="2"/>
    </row>
    <row r="233" spans="5:8" ht="15.75" customHeight="1" x14ac:dyDescent="0.25">
      <c r="E233" s="2"/>
      <c r="H233" s="2"/>
    </row>
    <row r="234" spans="5:8" ht="15.75" customHeight="1" x14ac:dyDescent="0.25">
      <c r="E234" s="2"/>
      <c r="H234" s="2"/>
    </row>
    <row r="235" spans="5:8" ht="15.75" customHeight="1" x14ac:dyDescent="0.25">
      <c r="E235" s="2"/>
      <c r="H235" s="2"/>
    </row>
    <row r="236" spans="5:8" ht="15.75" customHeight="1" x14ac:dyDescent="0.25">
      <c r="E236" s="2"/>
      <c r="H236" s="2"/>
    </row>
    <row r="237" spans="5:8" ht="15.75" customHeight="1" x14ac:dyDescent="0.25">
      <c r="E237" s="2"/>
      <c r="H237" s="2"/>
    </row>
    <row r="238" spans="5:8" ht="15.75" customHeight="1" x14ac:dyDescent="0.25">
      <c r="E238" s="2"/>
      <c r="H238" s="2"/>
    </row>
    <row r="239" spans="5:8" ht="15.75" customHeight="1" x14ac:dyDescent="0.25">
      <c r="E239" s="2"/>
      <c r="H239" s="2"/>
    </row>
    <row r="240" spans="5:8" ht="15.75" customHeight="1" x14ac:dyDescent="0.25">
      <c r="E240" s="2"/>
      <c r="H240" s="2"/>
    </row>
    <row r="241" spans="5:8" ht="15.75" customHeight="1" x14ac:dyDescent="0.25">
      <c r="E241" s="2"/>
      <c r="H241" s="2"/>
    </row>
    <row r="242" spans="5:8" ht="15.75" customHeight="1" x14ac:dyDescent="0.25">
      <c r="E242" s="2"/>
      <c r="H242" s="2"/>
    </row>
    <row r="243" spans="5:8" ht="15.75" customHeight="1" x14ac:dyDescent="0.25">
      <c r="E243" s="2"/>
      <c r="H243" s="2"/>
    </row>
    <row r="244" spans="5:8" ht="15.75" customHeight="1" x14ac:dyDescent="0.25">
      <c r="E244" s="2"/>
      <c r="H244" s="2"/>
    </row>
    <row r="245" spans="5:8" ht="15.75" customHeight="1" x14ac:dyDescent="0.25">
      <c r="E245" s="2"/>
      <c r="H245" s="2"/>
    </row>
    <row r="246" spans="5:8" ht="15.75" customHeight="1" x14ac:dyDescent="0.25">
      <c r="E246" s="2"/>
      <c r="H246" s="2"/>
    </row>
    <row r="247" spans="5:8" ht="15.75" customHeight="1" x14ac:dyDescent="0.25">
      <c r="E247" s="2"/>
      <c r="H247" s="2"/>
    </row>
    <row r="248" spans="5:8" ht="15.75" customHeight="1" x14ac:dyDescent="0.25">
      <c r="E248" s="2"/>
      <c r="H248" s="2"/>
    </row>
    <row r="249" spans="5:8" ht="15.75" customHeight="1" x14ac:dyDescent="0.25">
      <c r="E249" s="2"/>
      <c r="H249" s="2"/>
    </row>
    <row r="250" spans="5:8" ht="15.75" customHeight="1" x14ac:dyDescent="0.25">
      <c r="E250" s="2"/>
      <c r="H250" s="2"/>
    </row>
    <row r="251" spans="5:8" ht="15.75" customHeight="1" x14ac:dyDescent="0.25">
      <c r="E251" s="2"/>
      <c r="H251" s="2"/>
    </row>
    <row r="252" spans="5:8" ht="15.75" customHeight="1" x14ac:dyDescent="0.25">
      <c r="E252" s="2"/>
      <c r="H252" s="2"/>
    </row>
    <row r="253" spans="5:8" ht="15.75" customHeight="1" x14ac:dyDescent="0.25">
      <c r="E253" s="2"/>
      <c r="H253" s="2"/>
    </row>
    <row r="254" spans="5:8" ht="15.75" customHeight="1" x14ac:dyDescent="0.25">
      <c r="E254" s="2"/>
      <c r="H254" s="2"/>
    </row>
    <row r="255" spans="5:8" ht="15.75" customHeight="1" x14ac:dyDescent="0.25">
      <c r="E255" s="2"/>
      <c r="H255" s="2"/>
    </row>
    <row r="256" spans="5:8" ht="15.75" customHeight="1" x14ac:dyDescent="0.25">
      <c r="E256" s="2"/>
      <c r="H256" s="2"/>
    </row>
    <row r="257" spans="5:8" ht="15.75" customHeight="1" x14ac:dyDescent="0.25">
      <c r="E257" s="2"/>
      <c r="H257" s="2"/>
    </row>
    <row r="258" spans="5:8" ht="15.75" customHeight="1" x14ac:dyDescent="0.25">
      <c r="E258" s="2"/>
      <c r="H258" s="2"/>
    </row>
    <row r="259" spans="5:8" ht="15.75" customHeight="1" x14ac:dyDescent="0.25">
      <c r="E259" s="2"/>
      <c r="H259" s="2"/>
    </row>
    <row r="260" spans="5:8" ht="15.75" customHeight="1" x14ac:dyDescent="0.25">
      <c r="E260" s="2"/>
      <c r="H260" s="2"/>
    </row>
    <row r="261" spans="5:8" ht="15.75" customHeight="1" x14ac:dyDescent="0.25">
      <c r="E261" s="2"/>
      <c r="H261" s="2"/>
    </row>
    <row r="262" spans="5:8" ht="15.75" customHeight="1" x14ac:dyDescent="0.25">
      <c r="E262" s="2"/>
      <c r="H262" s="2"/>
    </row>
    <row r="263" spans="5:8" ht="15.75" customHeight="1" x14ac:dyDescent="0.25">
      <c r="E263" s="2"/>
      <c r="H263" s="2"/>
    </row>
    <row r="264" spans="5:8" ht="15.75" customHeight="1" x14ac:dyDescent="0.25">
      <c r="E264" s="2"/>
      <c r="H264" s="2"/>
    </row>
    <row r="265" spans="5:8" ht="15.75" customHeight="1" x14ac:dyDescent="0.25">
      <c r="E265" s="2"/>
      <c r="H265" s="2"/>
    </row>
    <row r="266" spans="5:8" ht="15.75" customHeight="1" x14ac:dyDescent="0.25">
      <c r="E266" s="2"/>
      <c r="H266" s="2"/>
    </row>
    <row r="267" spans="5:8" ht="15.75" customHeight="1" x14ac:dyDescent="0.25">
      <c r="E267" s="2"/>
      <c r="H267" s="2"/>
    </row>
    <row r="268" spans="5:8" ht="15.75" customHeight="1" x14ac:dyDescent="0.25">
      <c r="E268" s="2"/>
      <c r="H268" s="2"/>
    </row>
    <row r="269" spans="5:8" ht="15.75" customHeight="1" x14ac:dyDescent="0.25">
      <c r="E269" s="2"/>
      <c r="H269" s="2"/>
    </row>
    <row r="270" spans="5:8" ht="15.75" customHeight="1" x14ac:dyDescent="0.25">
      <c r="E270" s="2"/>
      <c r="H270" s="2"/>
    </row>
    <row r="271" spans="5:8" ht="15.75" customHeight="1" x14ac:dyDescent="0.25">
      <c r="E271" s="2"/>
      <c r="H271" s="2"/>
    </row>
    <row r="272" spans="5:8" ht="15.75" customHeight="1" x14ac:dyDescent="0.25">
      <c r="E272" s="2"/>
      <c r="H272" s="2"/>
    </row>
    <row r="273" spans="5:8" ht="15.75" customHeight="1" x14ac:dyDescent="0.25">
      <c r="E273" s="2"/>
      <c r="H273" s="2"/>
    </row>
    <row r="274" spans="5:8" ht="15.75" customHeight="1" x14ac:dyDescent="0.25">
      <c r="E274" s="2"/>
      <c r="H274" s="2"/>
    </row>
    <row r="275" spans="5:8" ht="15.75" customHeight="1" x14ac:dyDescent="0.25">
      <c r="E275" s="2"/>
      <c r="H275" s="2"/>
    </row>
    <row r="276" spans="5:8" ht="15.75" customHeight="1" x14ac:dyDescent="0.25">
      <c r="E276" s="2"/>
      <c r="H276" s="2"/>
    </row>
    <row r="277" spans="5:8" ht="15.75" customHeight="1" x14ac:dyDescent="0.25">
      <c r="E277" s="2"/>
      <c r="H277" s="2"/>
    </row>
    <row r="278" spans="5:8" ht="15.75" customHeight="1" x14ac:dyDescent="0.25">
      <c r="E278" s="2"/>
      <c r="H278" s="2"/>
    </row>
    <row r="279" spans="5:8" ht="15.75" customHeight="1" x14ac:dyDescent="0.25">
      <c r="E279" s="2"/>
      <c r="H279" s="2"/>
    </row>
    <row r="280" spans="5:8" ht="15.75" customHeight="1" x14ac:dyDescent="0.25">
      <c r="E280" s="2"/>
      <c r="H280" s="2"/>
    </row>
    <row r="281" spans="5:8" ht="15.75" customHeight="1" x14ac:dyDescent="0.25">
      <c r="E281" s="2"/>
      <c r="H281" s="2"/>
    </row>
    <row r="282" spans="5:8" ht="15.75" customHeight="1" x14ac:dyDescent="0.25">
      <c r="E282" s="2"/>
      <c r="H282" s="2"/>
    </row>
    <row r="283" spans="5:8" ht="15.75" customHeight="1" x14ac:dyDescent="0.25">
      <c r="E283" s="2"/>
      <c r="H283" s="2"/>
    </row>
    <row r="284" spans="5:8" ht="15.75" customHeight="1" x14ac:dyDescent="0.25">
      <c r="E284" s="2"/>
      <c r="H284" s="2"/>
    </row>
    <row r="285" spans="5:8" ht="15.75" customHeight="1" x14ac:dyDescent="0.25">
      <c r="E285" s="2"/>
      <c r="H285" s="2"/>
    </row>
    <row r="286" spans="5:8" ht="15.75" customHeight="1" x14ac:dyDescent="0.25">
      <c r="E286" s="2"/>
      <c r="H286" s="2"/>
    </row>
    <row r="287" spans="5:8" ht="15.75" customHeight="1" x14ac:dyDescent="0.25">
      <c r="E287" s="2"/>
      <c r="H287" s="2"/>
    </row>
    <row r="288" spans="5:8" ht="15.75" customHeight="1" x14ac:dyDescent="0.25">
      <c r="E288" s="2"/>
      <c r="H288" s="2"/>
    </row>
    <row r="289" spans="5:8" ht="15.75" customHeight="1" x14ac:dyDescent="0.25">
      <c r="E289" s="2"/>
      <c r="H289" s="2"/>
    </row>
    <row r="290" spans="5:8" ht="15.75" customHeight="1" x14ac:dyDescent="0.25">
      <c r="E290" s="2"/>
      <c r="H290" s="2"/>
    </row>
    <row r="291" spans="5:8" ht="15.75" customHeight="1" x14ac:dyDescent="0.25">
      <c r="E291" s="2"/>
      <c r="H291" s="2"/>
    </row>
    <row r="292" spans="5:8" ht="15.75" customHeight="1" x14ac:dyDescent="0.25">
      <c r="E292" s="2"/>
      <c r="H292" s="2"/>
    </row>
    <row r="293" spans="5:8" ht="15.75" customHeight="1" x14ac:dyDescent="0.25">
      <c r="E293" s="2"/>
      <c r="H293" s="2"/>
    </row>
    <row r="294" spans="5:8" ht="15.75" customHeight="1" x14ac:dyDescent="0.25">
      <c r="E294" s="2"/>
      <c r="H294" s="2"/>
    </row>
    <row r="295" spans="5:8" ht="15.75" customHeight="1" x14ac:dyDescent="0.25">
      <c r="E295" s="2"/>
      <c r="H295" s="2"/>
    </row>
    <row r="296" spans="5:8" ht="15.75" customHeight="1" x14ac:dyDescent="0.25">
      <c r="E296" s="2"/>
      <c r="H296" s="2"/>
    </row>
    <row r="297" spans="5:8" ht="15.75" customHeight="1" x14ac:dyDescent="0.25">
      <c r="E297" s="2"/>
      <c r="H297" s="2"/>
    </row>
    <row r="298" spans="5:8" ht="15.75" customHeight="1" x14ac:dyDescent="0.25">
      <c r="E298" s="2"/>
      <c r="H298" s="2"/>
    </row>
    <row r="299" spans="5:8" ht="15.75" customHeight="1" x14ac:dyDescent="0.25">
      <c r="E299" s="2"/>
      <c r="H299" s="2"/>
    </row>
    <row r="300" spans="5:8" ht="15.75" customHeight="1" x14ac:dyDescent="0.25">
      <c r="E300" s="2"/>
      <c r="H300" s="2"/>
    </row>
    <row r="301" spans="5:8" ht="15.75" customHeight="1" x14ac:dyDescent="0.25">
      <c r="E301" s="2"/>
      <c r="H301" s="2"/>
    </row>
    <row r="302" spans="5:8" ht="15.75" customHeight="1" x14ac:dyDescent="0.25">
      <c r="E302" s="2"/>
      <c r="H302" s="2"/>
    </row>
    <row r="303" spans="5:8" ht="15.75" customHeight="1" x14ac:dyDescent="0.25">
      <c r="E303" s="2"/>
      <c r="H303" s="2"/>
    </row>
    <row r="304" spans="5:8" ht="15.75" customHeight="1" x14ac:dyDescent="0.25">
      <c r="E304" s="2"/>
      <c r="H304" s="2"/>
    </row>
    <row r="305" spans="5:8" ht="15.75" customHeight="1" x14ac:dyDescent="0.25">
      <c r="E305" s="2"/>
      <c r="H305" s="2"/>
    </row>
    <row r="306" spans="5:8" ht="15.75" customHeight="1" x14ac:dyDescent="0.25">
      <c r="E306" s="2"/>
      <c r="H306" s="2"/>
    </row>
    <row r="307" spans="5:8" ht="15.75" customHeight="1" x14ac:dyDescent="0.25">
      <c r="E307" s="2"/>
      <c r="H307" s="2"/>
    </row>
    <row r="308" spans="5:8" ht="15.75" customHeight="1" x14ac:dyDescent="0.25">
      <c r="E308" s="2"/>
      <c r="H308" s="2"/>
    </row>
    <row r="309" spans="5:8" ht="15.75" customHeight="1" x14ac:dyDescent="0.25">
      <c r="E309" s="2"/>
      <c r="H309" s="2"/>
    </row>
    <row r="310" spans="5:8" ht="15.75" customHeight="1" x14ac:dyDescent="0.25">
      <c r="E310" s="2"/>
      <c r="H310" s="2"/>
    </row>
    <row r="311" spans="5:8" ht="15.75" customHeight="1" x14ac:dyDescent="0.25">
      <c r="E311" s="2"/>
      <c r="H311" s="2"/>
    </row>
    <row r="312" spans="5:8" ht="15.75" customHeight="1" x14ac:dyDescent="0.25">
      <c r="E312" s="2"/>
      <c r="H312" s="2"/>
    </row>
    <row r="313" spans="5:8" ht="15.75" customHeight="1" x14ac:dyDescent="0.25">
      <c r="E313" s="2"/>
      <c r="H313" s="2"/>
    </row>
    <row r="314" spans="5:8" ht="15.75" customHeight="1" x14ac:dyDescent="0.25">
      <c r="E314" s="2"/>
      <c r="H314" s="2"/>
    </row>
    <row r="315" spans="5:8" ht="15.75" customHeight="1" x14ac:dyDescent="0.25">
      <c r="E315" s="2"/>
      <c r="H315" s="2"/>
    </row>
    <row r="316" spans="5:8" ht="15.75" customHeight="1" x14ac:dyDescent="0.25">
      <c r="E316" s="2"/>
      <c r="H316" s="2"/>
    </row>
    <row r="317" spans="5:8" ht="15.75" customHeight="1" x14ac:dyDescent="0.25">
      <c r="E317" s="2"/>
      <c r="H317" s="2"/>
    </row>
    <row r="318" spans="5:8" ht="15.75" customHeight="1" x14ac:dyDescent="0.25">
      <c r="E318" s="2"/>
      <c r="H318" s="2"/>
    </row>
    <row r="319" spans="5:8" ht="15.75" customHeight="1" x14ac:dyDescent="0.25">
      <c r="E319" s="2"/>
      <c r="H319" s="2"/>
    </row>
    <row r="320" spans="5:8" ht="15.75" customHeight="1" x14ac:dyDescent="0.25">
      <c r="E320" s="2"/>
      <c r="H320" s="2"/>
    </row>
    <row r="321" spans="5:8" ht="15.75" customHeight="1" x14ac:dyDescent="0.25">
      <c r="E321" s="2"/>
      <c r="H321" s="2"/>
    </row>
    <row r="322" spans="5:8" ht="15.75" customHeight="1" x14ac:dyDescent="0.25">
      <c r="E322" s="2"/>
      <c r="H322" s="2"/>
    </row>
    <row r="323" spans="5:8" ht="15.75" customHeight="1" x14ac:dyDescent="0.25">
      <c r="E323" s="2"/>
      <c r="H323" s="2"/>
    </row>
    <row r="324" spans="5:8" ht="15.75" customHeight="1" x14ac:dyDescent="0.25">
      <c r="E324" s="2"/>
      <c r="H324" s="2"/>
    </row>
    <row r="325" spans="5:8" ht="15.75" customHeight="1" x14ac:dyDescent="0.25">
      <c r="E325" s="2"/>
      <c r="H325" s="2"/>
    </row>
    <row r="326" spans="5:8" ht="15.75" customHeight="1" x14ac:dyDescent="0.25">
      <c r="E326" s="2"/>
      <c r="H326" s="2"/>
    </row>
    <row r="327" spans="5:8" ht="15.75" customHeight="1" x14ac:dyDescent="0.25">
      <c r="E327" s="2"/>
      <c r="H327" s="2"/>
    </row>
    <row r="328" spans="5:8" ht="15.75" customHeight="1" x14ac:dyDescent="0.25">
      <c r="E328" s="2"/>
      <c r="H328" s="2"/>
    </row>
    <row r="329" spans="5:8" ht="15.75" customHeight="1" x14ac:dyDescent="0.25">
      <c r="E329" s="2"/>
      <c r="H329" s="2"/>
    </row>
    <row r="330" spans="5:8" ht="15.75" customHeight="1" x14ac:dyDescent="0.25">
      <c r="E330" s="2"/>
      <c r="H330" s="2"/>
    </row>
    <row r="331" spans="5:8" ht="15.75" customHeight="1" x14ac:dyDescent="0.25">
      <c r="E331" s="2"/>
      <c r="H331" s="2"/>
    </row>
    <row r="332" spans="5:8" ht="15.75" customHeight="1" x14ac:dyDescent="0.25">
      <c r="E332" s="2"/>
      <c r="H332" s="2"/>
    </row>
    <row r="333" spans="5:8" ht="15.75" customHeight="1" x14ac:dyDescent="0.25">
      <c r="E333" s="2"/>
      <c r="H333" s="2"/>
    </row>
    <row r="334" spans="5:8" ht="15.75" customHeight="1" x14ac:dyDescent="0.25">
      <c r="E334" s="2"/>
      <c r="H334" s="2"/>
    </row>
    <row r="335" spans="5:8" ht="15.75" customHeight="1" x14ac:dyDescent="0.25">
      <c r="E335" s="2"/>
      <c r="H335" s="2"/>
    </row>
    <row r="336" spans="5:8" ht="15.75" customHeight="1" x14ac:dyDescent="0.25">
      <c r="E336" s="2"/>
      <c r="H336" s="2"/>
    </row>
    <row r="337" spans="5:8" ht="15.75" customHeight="1" x14ac:dyDescent="0.25">
      <c r="E337" s="2"/>
      <c r="H337" s="2"/>
    </row>
    <row r="338" spans="5:8" ht="15.75" customHeight="1" x14ac:dyDescent="0.25">
      <c r="E338" s="2"/>
      <c r="H338" s="2"/>
    </row>
    <row r="339" spans="5:8" ht="15.75" customHeight="1" x14ac:dyDescent="0.25">
      <c r="E339" s="2"/>
      <c r="H339" s="2"/>
    </row>
    <row r="340" spans="5:8" ht="15.75" customHeight="1" x14ac:dyDescent="0.25">
      <c r="E340" s="2"/>
      <c r="H340" s="2"/>
    </row>
    <row r="341" spans="5:8" ht="15.75" customHeight="1" x14ac:dyDescent="0.25">
      <c r="E341" s="2"/>
      <c r="H341" s="2"/>
    </row>
    <row r="342" spans="5:8" ht="15.75" customHeight="1" x14ac:dyDescent="0.25">
      <c r="E342" s="2"/>
      <c r="H342" s="2"/>
    </row>
    <row r="343" spans="5:8" ht="15.75" customHeight="1" x14ac:dyDescent="0.25">
      <c r="E343" s="2"/>
      <c r="H343" s="2"/>
    </row>
    <row r="344" spans="5:8" ht="15.75" customHeight="1" x14ac:dyDescent="0.25">
      <c r="E344" s="2"/>
      <c r="H344" s="2"/>
    </row>
    <row r="345" spans="5:8" ht="15.75" customHeight="1" x14ac:dyDescent="0.25">
      <c r="E345" s="2"/>
      <c r="H345" s="2"/>
    </row>
    <row r="346" spans="5:8" ht="15.75" customHeight="1" x14ac:dyDescent="0.25">
      <c r="E346" s="2"/>
      <c r="H346" s="2"/>
    </row>
    <row r="347" spans="5:8" ht="15.75" customHeight="1" x14ac:dyDescent="0.25">
      <c r="E347" s="2"/>
      <c r="H347" s="2"/>
    </row>
    <row r="348" spans="5:8" ht="15.75" customHeight="1" x14ac:dyDescent="0.25">
      <c r="E348" s="2"/>
      <c r="H348" s="2"/>
    </row>
    <row r="349" spans="5:8" ht="15.75" customHeight="1" x14ac:dyDescent="0.25">
      <c r="E349" s="2"/>
      <c r="H349" s="2"/>
    </row>
    <row r="350" spans="5:8" ht="15.75" customHeight="1" x14ac:dyDescent="0.25">
      <c r="E350" s="2"/>
      <c r="H350" s="2"/>
    </row>
    <row r="351" spans="5:8" ht="15.75" customHeight="1" x14ac:dyDescent="0.25">
      <c r="E351" s="2"/>
      <c r="H351" s="2"/>
    </row>
    <row r="352" spans="5:8" ht="15.75" customHeight="1" x14ac:dyDescent="0.25">
      <c r="E352" s="2"/>
      <c r="H352" s="2"/>
    </row>
    <row r="353" spans="5:8" ht="15.75" customHeight="1" x14ac:dyDescent="0.25">
      <c r="E353" s="2"/>
      <c r="H353" s="2"/>
    </row>
    <row r="354" spans="5:8" ht="15.75" customHeight="1" x14ac:dyDescent="0.25">
      <c r="E354" s="2"/>
      <c r="H354" s="2"/>
    </row>
    <row r="355" spans="5:8" ht="15.75" customHeight="1" x14ac:dyDescent="0.25">
      <c r="E355" s="2"/>
      <c r="H355" s="2"/>
    </row>
    <row r="356" spans="5:8" ht="15.75" customHeight="1" x14ac:dyDescent="0.25">
      <c r="E356" s="2"/>
      <c r="H356" s="2"/>
    </row>
    <row r="357" spans="5:8" ht="15.75" customHeight="1" x14ac:dyDescent="0.25">
      <c r="E357" s="2"/>
      <c r="H357" s="2"/>
    </row>
    <row r="358" spans="5:8" ht="15.75" customHeight="1" x14ac:dyDescent="0.25">
      <c r="E358" s="2"/>
      <c r="H358" s="2"/>
    </row>
    <row r="359" spans="5:8" ht="15.75" customHeight="1" x14ac:dyDescent="0.25">
      <c r="E359" s="2"/>
      <c r="H359" s="2"/>
    </row>
    <row r="360" spans="5:8" ht="15.75" customHeight="1" x14ac:dyDescent="0.25">
      <c r="E360" s="2"/>
      <c r="H360" s="2"/>
    </row>
    <row r="361" spans="5:8" ht="15.75" customHeight="1" x14ac:dyDescent="0.25">
      <c r="E361" s="2"/>
      <c r="H361" s="2"/>
    </row>
    <row r="362" spans="5:8" ht="15.75" customHeight="1" x14ac:dyDescent="0.25">
      <c r="E362" s="2"/>
      <c r="H362" s="2"/>
    </row>
    <row r="363" spans="5:8" ht="15.75" customHeight="1" x14ac:dyDescent="0.25">
      <c r="E363" s="2"/>
      <c r="H363" s="2"/>
    </row>
    <row r="364" spans="5:8" ht="15.75" customHeight="1" x14ac:dyDescent="0.25">
      <c r="E364" s="2"/>
      <c r="H364" s="2"/>
    </row>
    <row r="365" spans="5:8" ht="15.75" customHeight="1" x14ac:dyDescent="0.25">
      <c r="E365" s="2"/>
      <c r="H365" s="2"/>
    </row>
    <row r="366" spans="5:8" ht="15.75" customHeight="1" x14ac:dyDescent="0.25">
      <c r="E366" s="2"/>
      <c r="H366" s="2"/>
    </row>
    <row r="367" spans="5:8" ht="15.75" customHeight="1" x14ac:dyDescent="0.25">
      <c r="E367" s="2"/>
      <c r="H367" s="2"/>
    </row>
    <row r="368" spans="5:8" ht="15.75" customHeight="1" x14ac:dyDescent="0.25">
      <c r="E368" s="2"/>
      <c r="H368" s="2"/>
    </row>
    <row r="369" spans="5:8" ht="15.75" customHeight="1" x14ac:dyDescent="0.25">
      <c r="E369" s="2"/>
      <c r="H369" s="2"/>
    </row>
    <row r="370" spans="5:8" ht="15.75" customHeight="1" x14ac:dyDescent="0.25">
      <c r="E370" s="2"/>
      <c r="H370" s="2"/>
    </row>
    <row r="371" spans="5:8" ht="15.75" customHeight="1" x14ac:dyDescent="0.25">
      <c r="E371" s="2"/>
      <c r="H371" s="2"/>
    </row>
    <row r="372" spans="5:8" ht="15.75" customHeight="1" x14ac:dyDescent="0.25">
      <c r="E372" s="2"/>
      <c r="H372" s="2"/>
    </row>
    <row r="373" spans="5:8" ht="15.75" customHeight="1" x14ac:dyDescent="0.25">
      <c r="E373" s="2"/>
      <c r="H373" s="2"/>
    </row>
    <row r="374" spans="5:8" ht="15.75" customHeight="1" x14ac:dyDescent="0.25">
      <c r="E374" s="2"/>
      <c r="H374" s="2"/>
    </row>
    <row r="375" spans="5:8" ht="15.75" customHeight="1" x14ac:dyDescent="0.25">
      <c r="E375" s="2"/>
      <c r="H375" s="2"/>
    </row>
    <row r="376" spans="5:8" ht="15.75" customHeight="1" x14ac:dyDescent="0.25">
      <c r="E376" s="2"/>
      <c r="H376" s="2"/>
    </row>
    <row r="377" spans="5:8" ht="15.75" customHeight="1" x14ac:dyDescent="0.25">
      <c r="E377" s="2"/>
      <c r="H377" s="2"/>
    </row>
    <row r="378" spans="5:8" ht="15.75" customHeight="1" x14ac:dyDescent="0.25">
      <c r="E378" s="2"/>
      <c r="H378" s="2"/>
    </row>
    <row r="379" spans="5:8" ht="15.75" customHeight="1" x14ac:dyDescent="0.25">
      <c r="E379" s="2"/>
      <c r="H379" s="2"/>
    </row>
    <row r="380" spans="5:8" ht="15.75" customHeight="1" x14ac:dyDescent="0.25">
      <c r="E380" s="2"/>
      <c r="H380" s="2"/>
    </row>
    <row r="381" spans="5:8" ht="15.75" customHeight="1" x14ac:dyDescent="0.25">
      <c r="E381" s="2"/>
      <c r="H381" s="2"/>
    </row>
    <row r="382" spans="5:8" ht="15.75" customHeight="1" x14ac:dyDescent="0.25">
      <c r="E382" s="2"/>
      <c r="H382" s="2"/>
    </row>
    <row r="383" spans="5:8" ht="15.75" customHeight="1" x14ac:dyDescent="0.25">
      <c r="E383" s="2"/>
      <c r="H383" s="2"/>
    </row>
    <row r="384" spans="5:8" ht="15.75" customHeight="1" x14ac:dyDescent="0.25">
      <c r="E384" s="2"/>
      <c r="H384" s="2"/>
    </row>
    <row r="385" spans="5:8" ht="15.75" customHeight="1" x14ac:dyDescent="0.25">
      <c r="E385" s="2"/>
      <c r="H385" s="2"/>
    </row>
    <row r="386" spans="5:8" ht="15.75" customHeight="1" x14ac:dyDescent="0.25">
      <c r="E386" s="2"/>
      <c r="H386" s="2"/>
    </row>
    <row r="387" spans="5:8" ht="15.75" customHeight="1" x14ac:dyDescent="0.25">
      <c r="E387" s="2"/>
      <c r="H387" s="2"/>
    </row>
    <row r="388" spans="5:8" ht="15.75" customHeight="1" x14ac:dyDescent="0.25">
      <c r="E388" s="2"/>
      <c r="H388" s="2"/>
    </row>
    <row r="389" spans="5:8" ht="15.75" customHeight="1" x14ac:dyDescent="0.25">
      <c r="E389" s="2"/>
      <c r="H389" s="2"/>
    </row>
    <row r="390" spans="5:8" ht="15.75" customHeight="1" x14ac:dyDescent="0.25">
      <c r="E390" s="2"/>
      <c r="H390" s="2"/>
    </row>
    <row r="391" spans="5:8" ht="15.75" customHeight="1" x14ac:dyDescent="0.25">
      <c r="E391" s="2"/>
      <c r="H391" s="2"/>
    </row>
    <row r="392" spans="5:8" ht="15.75" customHeight="1" x14ac:dyDescent="0.25">
      <c r="E392" s="2"/>
      <c r="H392" s="2"/>
    </row>
    <row r="393" spans="5:8" ht="15.75" customHeight="1" x14ac:dyDescent="0.25">
      <c r="E393" s="2"/>
      <c r="H393" s="2"/>
    </row>
    <row r="394" spans="5:8" ht="15.75" customHeight="1" x14ac:dyDescent="0.25">
      <c r="E394" s="2"/>
      <c r="H394" s="2"/>
    </row>
    <row r="395" spans="5:8" ht="15.75" customHeight="1" x14ac:dyDescent="0.25">
      <c r="E395" s="2"/>
      <c r="H395" s="2"/>
    </row>
    <row r="396" spans="5:8" ht="15.75" customHeight="1" x14ac:dyDescent="0.25">
      <c r="E396" s="2"/>
      <c r="H396" s="2"/>
    </row>
    <row r="397" spans="5:8" ht="15.75" customHeight="1" x14ac:dyDescent="0.25">
      <c r="E397" s="2"/>
      <c r="H397" s="2"/>
    </row>
    <row r="398" spans="5:8" ht="15.75" customHeight="1" x14ac:dyDescent="0.25">
      <c r="E398" s="2"/>
      <c r="H398" s="2"/>
    </row>
    <row r="399" spans="5:8" ht="15.75" customHeight="1" x14ac:dyDescent="0.25">
      <c r="E399" s="2"/>
      <c r="H399" s="2"/>
    </row>
    <row r="400" spans="5:8" ht="15.75" customHeight="1" x14ac:dyDescent="0.25">
      <c r="E400" s="2"/>
      <c r="H400" s="2"/>
    </row>
    <row r="401" spans="5:8" ht="15.75" customHeight="1" x14ac:dyDescent="0.25">
      <c r="E401" s="2"/>
      <c r="H401" s="2"/>
    </row>
    <row r="402" spans="5:8" ht="15.75" customHeight="1" x14ac:dyDescent="0.25">
      <c r="E402" s="2"/>
      <c r="H402" s="2"/>
    </row>
    <row r="403" spans="5:8" ht="15.75" customHeight="1" x14ac:dyDescent="0.25">
      <c r="E403" s="2"/>
      <c r="H403" s="2"/>
    </row>
    <row r="404" spans="5:8" ht="15.75" customHeight="1" x14ac:dyDescent="0.25">
      <c r="E404" s="2"/>
      <c r="H404" s="2"/>
    </row>
    <row r="405" spans="5:8" ht="15.75" customHeight="1" x14ac:dyDescent="0.25">
      <c r="E405" s="2"/>
      <c r="H405" s="2"/>
    </row>
    <row r="406" spans="5:8" ht="15.75" customHeight="1" x14ac:dyDescent="0.25">
      <c r="E406" s="2"/>
      <c r="H406" s="2"/>
    </row>
    <row r="407" spans="5:8" ht="15.75" customHeight="1" x14ac:dyDescent="0.25">
      <c r="E407" s="2"/>
      <c r="H407" s="2"/>
    </row>
    <row r="408" spans="5:8" ht="15.75" customHeight="1" x14ac:dyDescent="0.25">
      <c r="E408" s="2"/>
      <c r="H408" s="2"/>
    </row>
    <row r="409" spans="5:8" ht="15.75" customHeight="1" x14ac:dyDescent="0.25">
      <c r="E409" s="2"/>
      <c r="H409" s="2"/>
    </row>
    <row r="410" spans="5:8" ht="15.75" customHeight="1" x14ac:dyDescent="0.25">
      <c r="E410" s="2"/>
      <c r="H410" s="2"/>
    </row>
    <row r="411" spans="5:8" ht="15.75" customHeight="1" x14ac:dyDescent="0.25">
      <c r="E411" s="2"/>
      <c r="H411" s="2"/>
    </row>
    <row r="412" spans="5:8" ht="15.75" customHeight="1" x14ac:dyDescent="0.25">
      <c r="E412" s="2"/>
      <c r="H412" s="2"/>
    </row>
    <row r="413" spans="5:8" ht="15.75" customHeight="1" x14ac:dyDescent="0.25">
      <c r="E413" s="2"/>
      <c r="H413" s="2"/>
    </row>
    <row r="414" spans="5:8" ht="15.75" customHeight="1" x14ac:dyDescent="0.25">
      <c r="E414" s="2"/>
      <c r="H414" s="2"/>
    </row>
    <row r="415" spans="5:8" ht="15.75" customHeight="1" x14ac:dyDescent="0.25">
      <c r="E415" s="2"/>
      <c r="H415" s="2"/>
    </row>
    <row r="416" spans="5:8" ht="15.75" customHeight="1" x14ac:dyDescent="0.25">
      <c r="E416" s="2"/>
      <c r="H416" s="2"/>
    </row>
    <row r="417" spans="5:8" ht="15.75" customHeight="1" x14ac:dyDescent="0.25">
      <c r="E417" s="2"/>
      <c r="H417" s="2"/>
    </row>
    <row r="418" spans="5:8" ht="15.75" customHeight="1" x14ac:dyDescent="0.25">
      <c r="E418" s="2"/>
      <c r="H418" s="2"/>
    </row>
    <row r="419" spans="5:8" ht="15.75" customHeight="1" x14ac:dyDescent="0.25">
      <c r="E419" s="2"/>
      <c r="H419" s="2"/>
    </row>
    <row r="420" spans="5:8" ht="15.75" customHeight="1" x14ac:dyDescent="0.25">
      <c r="E420" s="2"/>
      <c r="H420" s="2"/>
    </row>
    <row r="421" spans="5:8" ht="15.75" customHeight="1" x14ac:dyDescent="0.25">
      <c r="E421" s="2"/>
      <c r="H421" s="2"/>
    </row>
    <row r="422" spans="5:8" ht="15.75" customHeight="1" x14ac:dyDescent="0.25">
      <c r="E422" s="2"/>
      <c r="H422" s="2"/>
    </row>
    <row r="423" spans="5:8" ht="15.75" customHeight="1" x14ac:dyDescent="0.25">
      <c r="E423" s="2"/>
      <c r="H423" s="2"/>
    </row>
    <row r="424" spans="5:8" ht="15.75" customHeight="1" x14ac:dyDescent="0.25">
      <c r="E424" s="2"/>
      <c r="H424" s="2"/>
    </row>
    <row r="425" spans="5:8" ht="15.75" customHeight="1" x14ac:dyDescent="0.25">
      <c r="E425" s="2"/>
      <c r="H425" s="2"/>
    </row>
    <row r="426" spans="5:8" ht="15.75" customHeight="1" x14ac:dyDescent="0.25">
      <c r="E426" s="2"/>
      <c r="H426" s="2"/>
    </row>
    <row r="427" spans="5:8" ht="15.75" customHeight="1" x14ac:dyDescent="0.25">
      <c r="E427" s="2"/>
      <c r="H427" s="2"/>
    </row>
    <row r="428" spans="5:8" ht="15.75" customHeight="1" x14ac:dyDescent="0.25">
      <c r="E428" s="2"/>
      <c r="H428" s="2"/>
    </row>
    <row r="429" spans="5:8" ht="15.75" customHeight="1" x14ac:dyDescent="0.25">
      <c r="E429" s="2"/>
      <c r="H429" s="2"/>
    </row>
    <row r="430" spans="5:8" ht="15.75" customHeight="1" x14ac:dyDescent="0.25">
      <c r="E430" s="2"/>
      <c r="H430" s="2"/>
    </row>
    <row r="431" spans="5:8" ht="15.75" customHeight="1" x14ac:dyDescent="0.25">
      <c r="E431" s="2"/>
      <c r="H431" s="2"/>
    </row>
    <row r="432" spans="5:8" ht="15.75" customHeight="1" x14ac:dyDescent="0.25">
      <c r="E432" s="2"/>
      <c r="H432" s="2"/>
    </row>
    <row r="433" spans="5:8" ht="15.75" customHeight="1" x14ac:dyDescent="0.25">
      <c r="E433" s="2"/>
      <c r="H433" s="2"/>
    </row>
    <row r="434" spans="5:8" ht="15.75" customHeight="1" x14ac:dyDescent="0.25">
      <c r="E434" s="2"/>
      <c r="H434" s="2"/>
    </row>
    <row r="435" spans="5:8" ht="15.75" customHeight="1" x14ac:dyDescent="0.25">
      <c r="E435" s="2"/>
      <c r="H435" s="2"/>
    </row>
    <row r="436" spans="5:8" ht="15.75" customHeight="1" x14ac:dyDescent="0.25">
      <c r="E436" s="2"/>
      <c r="H436" s="2"/>
    </row>
    <row r="437" spans="5:8" ht="15.75" customHeight="1" x14ac:dyDescent="0.25">
      <c r="E437" s="2"/>
      <c r="H437" s="2"/>
    </row>
    <row r="438" spans="5:8" ht="15.75" customHeight="1" x14ac:dyDescent="0.25">
      <c r="E438" s="2"/>
      <c r="H438" s="2"/>
    </row>
    <row r="439" spans="5:8" ht="15.75" customHeight="1" x14ac:dyDescent="0.25">
      <c r="E439" s="2"/>
      <c r="H439" s="2"/>
    </row>
    <row r="440" spans="5:8" ht="15.75" customHeight="1" x14ac:dyDescent="0.25">
      <c r="E440" s="2"/>
      <c r="H440" s="2"/>
    </row>
    <row r="441" spans="5:8" ht="15.75" customHeight="1" x14ac:dyDescent="0.25">
      <c r="E441" s="2"/>
      <c r="H441" s="2"/>
    </row>
    <row r="442" spans="5:8" ht="15.75" customHeight="1" x14ac:dyDescent="0.25">
      <c r="E442" s="2"/>
      <c r="H442" s="2"/>
    </row>
    <row r="443" spans="5:8" ht="15.75" customHeight="1" x14ac:dyDescent="0.25">
      <c r="E443" s="2"/>
      <c r="H443" s="2"/>
    </row>
    <row r="444" spans="5:8" ht="15.75" customHeight="1" x14ac:dyDescent="0.25">
      <c r="E444" s="2"/>
      <c r="H444" s="2"/>
    </row>
    <row r="445" spans="5:8" ht="15.75" customHeight="1" x14ac:dyDescent="0.25">
      <c r="E445" s="2"/>
      <c r="H445" s="2"/>
    </row>
    <row r="446" spans="5:8" ht="15.75" customHeight="1" x14ac:dyDescent="0.25">
      <c r="E446" s="2"/>
      <c r="H446" s="2"/>
    </row>
    <row r="447" spans="5:8" ht="15.75" customHeight="1" x14ac:dyDescent="0.25">
      <c r="E447" s="2"/>
      <c r="H447" s="2"/>
    </row>
    <row r="448" spans="5:8" ht="15.75" customHeight="1" x14ac:dyDescent="0.25">
      <c r="E448" s="2"/>
      <c r="H448" s="2"/>
    </row>
    <row r="449" spans="5:8" ht="15.75" customHeight="1" x14ac:dyDescent="0.25">
      <c r="E449" s="2"/>
      <c r="H449" s="2"/>
    </row>
    <row r="450" spans="5:8" ht="15.75" customHeight="1" x14ac:dyDescent="0.25">
      <c r="E450" s="2"/>
      <c r="H450" s="2"/>
    </row>
    <row r="451" spans="5:8" ht="15.75" customHeight="1" x14ac:dyDescent="0.25">
      <c r="E451" s="2"/>
      <c r="H451" s="2"/>
    </row>
    <row r="452" spans="5:8" ht="15.75" customHeight="1" x14ac:dyDescent="0.25">
      <c r="E452" s="2"/>
      <c r="H452" s="2"/>
    </row>
    <row r="453" spans="5:8" ht="15.75" customHeight="1" x14ac:dyDescent="0.25">
      <c r="E453" s="2"/>
      <c r="H453" s="2"/>
    </row>
    <row r="454" spans="5:8" ht="15.75" customHeight="1" x14ac:dyDescent="0.25">
      <c r="E454" s="2"/>
      <c r="H454" s="2"/>
    </row>
    <row r="455" spans="5:8" ht="15.75" customHeight="1" x14ac:dyDescent="0.25">
      <c r="E455" s="2"/>
      <c r="H455" s="2"/>
    </row>
    <row r="456" spans="5:8" ht="15.75" customHeight="1" x14ac:dyDescent="0.25">
      <c r="E456" s="2"/>
      <c r="H456" s="2"/>
    </row>
    <row r="457" spans="5:8" ht="15.75" customHeight="1" x14ac:dyDescent="0.25">
      <c r="E457" s="2"/>
      <c r="H457" s="2"/>
    </row>
    <row r="458" spans="5:8" ht="15.75" customHeight="1" x14ac:dyDescent="0.25">
      <c r="E458" s="2"/>
      <c r="H458" s="2"/>
    </row>
    <row r="459" spans="5:8" ht="15.75" customHeight="1" x14ac:dyDescent="0.25">
      <c r="E459" s="2"/>
      <c r="H459" s="2"/>
    </row>
    <row r="460" spans="5:8" ht="15.75" customHeight="1" x14ac:dyDescent="0.25">
      <c r="E460" s="2"/>
      <c r="H460" s="2"/>
    </row>
    <row r="461" spans="5:8" ht="15.75" customHeight="1" x14ac:dyDescent="0.25">
      <c r="E461" s="2"/>
      <c r="H461" s="2"/>
    </row>
    <row r="462" spans="5:8" ht="15.75" customHeight="1" x14ac:dyDescent="0.25">
      <c r="E462" s="2"/>
      <c r="H462" s="2"/>
    </row>
    <row r="463" spans="5:8" ht="15.75" customHeight="1" x14ac:dyDescent="0.25">
      <c r="E463" s="2"/>
      <c r="H463" s="2"/>
    </row>
    <row r="464" spans="5:8" ht="15.75" customHeight="1" x14ac:dyDescent="0.25">
      <c r="E464" s="2"/>
      <c r="H464" s="2"/>
    </row>
    <row r="465" spans="5:8" ht="15.75" customHeight="1" x14ac:dyDescent="0.25">
      <c r="E465" s="2"/>
      <c r="H465" s="2"/>
    </row>
    <row r="466" spans="5:8" ht="15.75" customHeight="1" x14ac:dyDescent="0.25">
      <c r="E466" s="2"/>
      <c r="H466" s="2"/>
    </row>
    <row r="467" spans="5:8" ht="15.75" customHeight="1" x14ac:dyDescent="0.25">
      <c r="E467" s="2"/>
      <c r="H467" s="2"/>
    </row>
    <row r="468" spans="5:8" ht="15.75" customHeight="1" x14ac:dyDescent="0.25">
      <c r="E468" s="2"/>
      <c r="H468" s="2"/>
    </row>
    <row r="469" spans="5:8" ht="15.75" customHeight="1" x14ac:dyDescent="0.25">
      <c r="E469" s="2"/>
      <c r="H469" s="2"/>
    </row>
    <row r="470" spans="5:8" ht="15.75" customHeight="1" x14ac:dyDescent="0.25">
      <c r="E470" s="2"/>
      <c r="H470" s="2"/>
    </row>
    <row r="471" spans="5:8" ht="15.75" customHeight="1" x14ac:dyDescent="0.25">
      <c r="E471" s="2"/>
      <c r="H471" s="2"/>
    </row>
    <row r="472" spans="5:8" ht="15.75" customHeight="1" x14ac:dyDescent="0.25">
      <c r="E472" s="2"/>
      <c r="H472" s="2"/>
    </row>
    <row r="473" spans="5:8" ht="15.75" customHeight="1" x14ac:dyDescent="0.25">
      <c r="E473" s="2"/>
      <c r="H473" s="2"/>
    </row>
    <row r="474" spans="5:8" ht="15.75" customHeight="1" x14ac:dyDescent="0.25">
      <c r="E474" s="2"/>
      <c r="H474" s="2"/>
    </row>
    <row r="475" spans="5:8" ht="15.75" customHeight="1" x14ac:dyDescent="0.25">
      <c r="E475" s="2"/>
      <c r="H475" s="2"/>
    </row>
    <row r="476" spans="5:8" ht="15.75" customHeight="1" x14ac:dyDescent="0.25">
      <c r="E476" s="2"/>
      <c r="H476" s="2"/>
    </row>
    <row r="477" spans="5:8" ht="15.75" customHeight="1" x14ac:dyDescent="0.25">
      <c r="E477" s="2"/>
      <c r="H477" s="2"/>
    </row>
    <row r="478" spans="5:8" ht="15.75" customHeight="1" x14ac:dyDescent="0.25">
      <c r="E478" s="2"/>
      <c r="H478" s="2"/>
    </row>
    <row r="479" spans="5:8" ht="15.75" customHeight="1" x14ac:dyDescent="0.25">
      <c r="E479" s="2"/>
      <c r="H479" s="2"/>
    </row>
    <row r="480" spans="5:8" ht="15.75" customHeight="1" x14ac:dyDescent="0.25">
      <c r="E480" s="2"/>
      <c r="H480" s="2"/>
    </row>
    <row r="481" spans="5:8" ht="15.75" customHeight="1" x14ac:dyDescent="0.25">
      <c r="E481" s="2"/>
      <c r="H481" s="2"/>
    </row>
    <row r="482" spans="5:8" ht="15.75" customHeight="1" x14ac:dyDescent="0.25">
      <c r="E482" s="2"/>
      <c r="H482" s="2"/>
    </row>
    <row r="483" spans="5:8" ht="15.75" customHeight="1" x14ac:dyDescent="0.25">
      <c r="E483" s="2"/>
      <c r="H483" s="2"/>
    </row>
    <row r="484" spans="5:8" ht="15.75" customHeight="1" x14ac:dyDescent="0.25">
      <c r="E484" s="2"/>
      <c r="H484" s="2"/>
    </row>
    <row r="485" spans="5:8" ht="15.75" customHeight="1" x14ac:dyDescent="0.25">
      <c r="E485" s="2"/>
      <c r="H485" s="2"/>
    </row>
    <row r="486" spans="5:8" ht="15.75" customHeight="1" x14ac:dyDescent="0.25">
      <c r="E486" s="2"/>
      <c r="H486" s="2"/>
    </row>
    <row r="487" spans="5:8" ht="15.75" customHeight="1" x14ac:dyDescent="0.25">
      <c r="E487" s="2"/>
      <c r="H487" s="2"/>
    </row>
    <row r="488" spans="5:8" ht="15.75" customHeight="1" x14ac:dyDescent="0.25">
      <c r="E488" s="2"/>
      <c r="H488" s="2"/>
    </row>
    <row r="489" spans="5:8" ht="15.75" customHeight="1" x14ac:dyDescent="0.25">
      <c r="E489" s="2"/>
      <c r="H489" s="2"/>
    </row>
    <row r="490" spans="5:8" ht="15.75" customHeight="1" x14ac:dyDescent="0.25">
      <c r="E490" s="2"/>
      <c r="H490" s="2"/>
    </row>
    <row r="491" spans="5:8" ht="15.75" customHeight="1" x14ac:dyDescent="0.25">
      <c r="E491" s="2"/>
      <c r="H491" s="2"/>
    </row>
    <row r="492" spans="5:8" ht="15.75" customHeight="1" x14ac:dyDescent="0.25">
      <c r="E492" s="2"/>
      <c r="H492" s="2"/>
    </row>
    <row r="493" spans="5:8" ht="15.75" customHeight="1" x14ac:dyDescent="0.25">
      <c r="E493" s="2"/>
      <c r="H493" s="2"/>
    </row>
    <row r="494" spans="5:8" ht="15.75" customHeight="1" x14ac:dyDescent="0.25">
      <c r="E494" s="2"/>
      <c r="H494" s="2"/>
    </row>
    <row r="495" spans="5:8" ht="15.75" customHeight="1" x14ac:dyDescent="0.25">
      <c r="E495" s="2"/>
      <c r="H495" s="2"/>
    </row>
    <row r="496" spans="5:8" ht="15.75" customHeight="1" x14ac:dyDescent="0.25">
      <c r="E496" s="2"/>
      <c r="H496" s="2"/>
    </row>
    <row r="497" spans="5:8" ht="15.75" customHeight="1" x14ac:dyDescent="0.25">
      <c r="E497" s="2"/>
      <c r="H497" s="2"/>
    </row>
    <row r="498" spans="5:8" ht="15.75" customHeight="1" x14ac:dyDescent="0.25">
      <c r="E498" s="2"/>
      <c r="H498" s="2"/>
    </row>
    <row r="499" spans="5:8" ht="15.75" customHeight="1" x14ac:dyDescent="0.25">
      <c r="E499" s="2"/>
      <c r="H499" s="2"/>
    </row>
    <row r="500" spans="5:8" ht="15.75" customHeight="1" x14ac:dyDescent="0.25">
      <c r="E500" s="2"/>
      <c r="H500" s="2"/>
    </row>
    <row r="501" spans="5:8" ht="15.75" customHeight="1" x14ac:dyDescent="0.25">
      <c r="E501" s="2"/>
      <c r="H501" s="2"/>
    </row>
    <row r="502" spans="5:8" ht="15.75" customHeight="1" x14ac:dyDescent="0.25">
      <c r="E502" s="2"/>
      <c r="H502" s="2"/>
    </row>
    <row r="503" spans="5:8" ht="15.75" customHeight="1" x14ac:dyDescent="0.25">
      <c r="E503" s="2"/>
      <c r="H503" s="2"/>
    </row>
    <row r="504" spans="5:8" ht="15.75" customHeight="1" x14ac:dyDescent="0.25">
      <c r="E504" s="2"/>
      <c r="H504" s="2"/>
    </row>
    <row r="505" spans="5:8" ht="15.75" customHeight="1" x14ac:dyDescent="0.25">
      <c r="E505" s="2"/>
      <c r="H505" s="2"/>
    </row>
    <row r="506" spans="5:8" ht="15.75" customHeight="1" x14ac:dyDescent="0.25">
      <c r="E506" s="2"/>
      <c r="H506" s="2"/>
    </row>
    <row r="507" spans="5:8" ht="15.75" customHeight="1" x14ac:dyDescent="0.25">
      <c r="E507" s="2"/>
      <c r="H507" s="2"/>
    </row>
    <row r="508" spans="5:8" ht="15.75" customHeight="1" x14ac:dyDescent="0.25">
      <c r="E508" s="2"/>
      <c r="H508" s="2"/>
    </row>
    <row r="509" spans="5:8" ht="15.75" customHeight="1" x14ac:dyDescent="0.25">
      <c r="E509" s="2"/>
      <c r="H509" s="2"/>
    </row>
    <row r="510" spans="5:8" ht="15.75" customHeight="1" x14ac:dyDescent="0.25">
      <c r="E510" s="2"/>
      <c r="H510" s="2"/>
    </row>
    <row r="511" spans="5:8" ht="15.75" customHeight="1" x14ac:dyDescent="0.25">
      <c r="E511" s="2"/>
      <c r="H511" s="2"/>
    </row>
    <row r="512" spans="5:8" ht="15.75" customHeight="1" x14ac:dyDescent="0.25">
      <c r="E512" s="2"/>
      <c r="H512" s="2"/>
    </row>
    <row r="513" spans="5:8" ht="15.75" customHeight="1" x14ac:dyDescent="0.25">
      <c r="E513" s="2"/>
      <c r="H513" s="2"/>
    </row>
    <row r="514" spans="5:8" ht="15.75" customHeight="1" x14ac:dyDescent="0.25">
      <c r="E514" s="2"/>
      <c r="H514" s="2"/>
    </row>
    <row r="515" spans="5:8" ht="15.75" customHeight="1" x14ac:dyDescent="0.25">
      <c r="E515" s="2"/>
      <c r="H515" s="2"/>
    </row>
    <row r="516" spans="5:8" ht="15.75" customHeight="1" x14ac:dyDescent="0.25">
      <c r="E516" s="2"/>
      <c r="H516" s="2"/>
    </row>
    <row r="517" spans="5:8" ht="15.75" customHeight="1" x14ac:dyDescent="0.25">
      <c r="E517" s="2"/>
      <c r="H517" s="2"/>
    </row>
    <row r="518" spans="5:8" ht="15.75" customHeight="1" x14ac:dyDescent="0.25">
      <c r="E518" s="2"/>
      <c r="H518" s="2"/>
    </row>
    <row r="519" spans="5:8" ht="15.75" customHeight="1" x14ac:dyDescent="0.25">
      <c r="E519" s="2"/>
      <c r="H519" s="2"/>
    </row>
    <row r="520" spans="5:8" ht="15.75" customHeight="1" x14ac:dyDescent="0.25">
      <c r="E520" s="2"/>
      <c r="H520" s="2"/>
    </row>
    <row r="521" spans="5:8" ht="15.75" customHeight="1" x14ac:dyDescent="0.25">
      <c r="E521" s="2"/>
      <c r="H521" s="2"/>
    </row>
    <row r="522" spans="5:8" ht="15.75" customHeight="1" x14ac:dyDescent="0.25">
      <c r="E522" s="2"/>
      <c r="H522" s="2"/>
    </row>
    <row r="523" spans="5:8" ht="15.75" customHeight="1" x14ac:dyDescent="0.25">
      <c r="E523" s="2"/>
      <c r="H523" s="2"/>
    </row>
    <row r="524" spans="5:8" ht="15.75" customHeight="1" x14ac:dyDescent="0.25">
      <c r="E524" s="2"/>
      <c r="H524" s="2"/>
    </row>
    <row r="525" spans="5:8" ht="15.75" customHeight="1" x14ac:dyDescent="0.25">
      <c r="E525" s="2"/>
      <c r="H525" s="2"/>
    </row>
    <row r="526" spans="5:8" ht="15.75" customHeight="1" x14ac:dyDescent="0.25">
      <c r="E526" s="2"/>
      <c r="H526" s="2"/>
    </row>
    <row r="527" spans="5:8" ht="15.75" customHeight="1" x14ac:dyDescent="0.25">
      <c r="E527" s="2"/>
      <c r="H527" s="2"/>
    </row>
    <row r="528" spans="5:8" ht="15.75" customHeight="1" x14ac:dyDescent="0.25">
      <c r="E528" s="2"/>
      <c r="H528" s="2"/>
    </row>
    <row r="529" spans="5:8" ht="15.75" customHeight="1" x14ac:dyDescent="0.25">
      <c r="E529" s="2"/>
      <c r="H529" s="2"/>
    </row>
    <row r="530" spans="5:8" ht="15.75" customHeight="1" x14ac:dyDescent="0.25">
      <c r="E530" s="2"/>
      <c r="H530" s="2"/>
    </row>
    <row r="531" spans="5:8" ht="15.75" customHeight="1" x14ac:dyDescent="0.25">
      <c r="E531" s="2"/>
      <c r="H531" s="2"/>
    </row>
    <row r="532" spans="5:8" ht="15.75" customHeight="1" x14ac:dyDescent="0.25">
      <c r="E532" s="2"/>
      <c r="H532" s="2"/>
    </row>
    <row r="533" spans="5:8" ht="15.75" customHeight="1" x14ac:dyDescent="0.25">
      <c r="E533" s="2"/>
      <c r="H533" s="2"/>
    </row>
    <row r="534" spans="5:8" ht="15.75" customHeight="1" x14ac:dyDescent="0.25">
      <c r="E534" s="2"/>
      <c r="H534" s="2"/>
    </row>
    <row r="535" spans="5:8" ht="15.75" customHeight="1" x14ac:dyDescent="0.25">
      <c r="E535" s="2"/>
      <c r="H535" s="2"/>
    </row>
    <row r="536" spans="5:8" ht="15.75" customHeight="1" x14ac:dyDescent="0.25">
      <c r="E536" s="2"/>
      <c r="H536" s="2"/>
    </row>
    <row r="537" spans="5:8" ht="15.75" customHeight="1" x14ac:dyDescent="0.25">
      <c r="E537" s="2"/>
      <c r="H537" s="2"/>
    </row>
    <row r="538" spans="5:8" ht="15.75" customHeight="1" x14ac:dyDescent="0.25">
      <c r="E538" s="2"/>
      <c r="H538" s="2"/>
    </row>
    <row r="539" spans="5:8" ht="15.75" customHeight="1" x14ac:dyDescent="0.25">
      <c r="E539" s="2"/>
      <c r="H539" s="2"/>
    </row>
    <row r="540" spans="5:8" ht="15.75" customHeight="1" x14ac:dyDescent="0.25">
      <c r="E540" s="2"/>
      <c r="H540" s="2"/>
    </row>
    <row r="541" spans="5:8" ht="15.75" customHeight="1" x14ac:dyDescent="0.25">
      <c r="E541" s="2"/>
      <c r="H541" s="2"/>
    </row>
    <row r="542" spans="5:8" ht="15.75" customHeight="1" x14ac:dyDescent="0.25">
      <c r="E542" s="2"/>
      <c r="H542" s="2"/>
    </row>
    <row r="543" spans="5:8" ht="15.75" customHeight="1" x14ac:dyDescent="0.25">
      <c r="E543" s="2"/>
      <c r="H543" s="2"/>
    </row>
    <row r="544" spans="5:8" ht="15.75" customHeight="1" x14ac:dyDescent="0.25">
      <c r="E544" s="2"/>
      <c r="H544" s="2"/>
    </row>
    <row r="545" spans="5:8" ht="15.75" customHeight="1" x14ac:dyDescent="0.25">
      <c r="E545" s="2"/>
      <c r="H545" s="2"/>
    </row>
    <row r="546" spans="5:8" ht="15.75" customHeight="1" x14ac:dyDescent="0.25">
      <c r="E546" s="2"/>
      <c r="H546" s="2"/>
    </row>
    <row r="547" spans="5:8" ht="15.75" customHeight="1" x14ac:dyDescent="0.25">
      <c r="E547" s="2"/>
      <c r="H547" s="2"/>
    </row>
    <row r="548" spans="5:8" ht="15.75" customHeight="1" x14ac:dyDescent="0.25">
      <c r="E548" s="2"/>
      <c r="H548" s="2"/>
    </row>
    <row r="549" spans="5:8" ht="15.75" customHeight="1" x14ac:dyDescent="0.25">
      <c r="E549" s="2"/>
      <c r="H549" s="2"/>
    </row>
    <row r="550" spans="5:8" ht="15.75" customHeight="1" x14ac:dyDescent="0.25">
      <c r="E550" s="2"/>
      <c r="H550" s="2"/>
    </row>
    <row r="551" spans="5:8" ht="15.75" customHeight="1" x14ac:dyDescent="0.25">
      <c r="E551" s="2"/>
      <c r="H551" s="2"/>
    </row>
    <row r="552" spans="5:8" ht="15.75" customHeight="1" x14ac:dyDescent="0.25">
      <c r="E552" s="2"/>
      <c r="H552" s="2"/>
    </row>
    <row r="553" spans="5:8" ht="15.75" customHeight="1" x14ac:dyDescent="0.25">
      <c r="E553" s="2"/>
      <c r="H553" s="2"/>
    </row>
    <row r="554" spans="5:8" ht="15.75" customHeight="1" x14ac:dyDescent="0.25">
      <c r="E554" s="2"/>
      <c r="H554" s="2"/>
    </row>
    <row r="555" spans="5:8" ht="15.75" customHeight="1" x14ac:dyDescent="0.25">
      <c r="E555" s="2"/>
      <c r="H555" s="2"/>
    </row>
    <row r="556" spans="5:8" ht="15.75" customHeight="1" x14ac:dyDescent="0.25">
      <c r="E556" s="2"/>
      <c r="H556" s="2"/>
    </row>
    <row r="557" spans="5:8" ht="15.75" customHeight="1" x14ac:dyDescent="0.25">
      <c r="E557" s="2"/>
      <c r="H557" s="2"/>
    </row>
    <row r="558" spans="5:8" ht="15.75" customHeight="1" x14ac:dyDescent="0.25">
      <c r="E558" s="2"/>
      <c r="H558" s="2"/>
    </row>
    <row r="559" spans="5:8" ht="15.75" customHeight="1" x14ac:dyDescent="0.25">
      <c r="E559" s="2"/>
      <c r="H559" s="2"/>
    </row>
    <row r="560" spans="5:8" ht="15.75" customHeight="1" x14ac:dyDescent="0.25">
      <c r="E560" s="2"/>
      <c r="H560" s="2"/>
    </row>
    <row r="561" spans="5:8" ht="15.75" customHeight="1" x14ac:dyDescent="0.25">
      <c r="E561" s="2"/>
      <c r="H561" s="2"/>
    </row>
    <row r="562" spans="5:8" ht="15.75" customHeight="1" x14ac:dyDescent="0.25">
      <c r="E562" s="2"/>
      <c r="H562" s="2"/>
    </row>
    <row r="563" spans="5:8" ht="15.75" customHeight="1" x14ac:dyDescent="0.25">
      <c r="E563" s="2"/>
      <c r="H563" s="2"/>
    </row>
    <row r="564" spans="5:8" ht="15.75" customHeight="1" x14ac:dyDescent="0.25">
      <c r="E564" s="2"/>
      <c r="H564" s="2"/>
    </row>
    <row r="565" spans="5:8" ht="15.75" customHeight="1" x14ac:dyDescent="0.25">
      <c r="E565" s="2"/>
      <c r="H565" s="2"/>
    </row>
    <row r="566" spans="5:8" ht="15.75" customHeight="1" x14ac:dyDescent="0.25">
      <c r="E566" s="2"/>
      <c r="H566" s="2"/>
    </row>
    <row r="567" spans="5:8" ht="15.75" customHeight="1" x14ac:dyDescent="0.25">
      <c r="E567" s="2"/>
      <c r="H567" s="2"/>
    </row>
    <row r="568" spans="5:8" ht="15.75" customHeight="1" x14ac:dyDescent="0.25">
      <c r="E568" s="2"/>
      <c r="H568" s="2"/>
    </row>
    <row r="569" spans="5:8" ht="15.75" customHeight="1" x14ac:dyDescent="0.25">
      <c r="E569" s="2"/>
      <c r="H569" s="2"/>
    </row>
    <row r="570" spans="5:8" ht="15.75" customHeight="1" x14ac:dyDescent="0.25">
      <c r="E570" s="2"/>
      <c r="H570" s="2"/>
    </row>
    <row r="571" spans="5:8" ht="15.75" customHeight="1" x14ac:dyDescent="0.25">
      <c r="E571" s="2"/>
      <c r="H571" s="2"/>
    </row>
    <row r="572" spans="5:8" ht="15.75" customHeight="1" x14ac:dyDescent="0.25">
      <c r="E572" s="2"/>
      <c r="H572" s="2"/>
    </row>
    <row r="573" spans="5:8" ht="15.75" customHeight="1" x14ac:dyDescent="0.25">
      <c r="E573" s="2"/>
      <c r="H573" s="2"/>
    </row>
    <row r="574" spans="5:8" ht="15.75" customHeight="1" x14ac:dyDescent="0.25">
      <c r="E574" s="2"/>
      <c r="H574" s="2"/>
    </row>
    <row r="575" spans="5:8" ht="15.75" customHeight="1" x14ac:dyDescent="0.25">
      <c r="E575" s="2"/>
      <c r="H575" s="2"/>
    </row>
    <row r="576" spans="5:8" ht="15.75" customHeight="1" x14ac:dyDescent="0.25">
      <c r="E576" s="2"/>
      <c r="H576" s="2"/>
    </row>
    <row r="577" spans="5:8" ht="15.75" customHeight="1" x14ac:dyDescent="0.25">
      <c r="E577" s="2"/>
      <c r="H577" s="2"/>
    </row>
    <row r="578" spans="5:8" ht="15.75" customHeight="1" x14ac:dyDescent="0.25">
      <c r="E578" s="2"/>
      <c r="H578" s="2"/>
    </row>
    <row r="579" spans="5:8" ht="15.75" customHeight="1" x14ac:dyDescent="0.25">
      <c r="E579" s="2"/>
      <c r="H579" s="2"/>
    </row>
    <row r="580" spans="5:8" ht="15.75" customHeight="1" x14ac:dyDescent="0.25">
      <c r="E580" s="2"/>
      <c r="H580" s="2"/>
    </row>
    <row r="581" spans="5:8" ht="15.75" customHeight="1" x14ac:dyDescent="0.25">
      <c r="E581" s="2"/>
      <c r="H581" s="2"/>
    </row>
    <row r="582" spans="5:8" ht="15.75" customHeight="1" x14ac:dyDescent="0.25">
      <c r="E582" s="2"/>
      <c r="H582" s="2"/>
    </row>
    <row r="583" spans="5:8" ht="15.75" customHeight="1" x14ac:dyDescent="0.25">
      <c r="E583" s="2"/>
      <c r="H583" s="2"/>
    </row>
    <row r="584" spans="5:8" ht="15.75" customHeight="1" x14ac:dyDescent="0.25">
      <c r="E584" s="2"/>
      <c r="H584" s="2"/>
    </row>
    <row r="585" spans="5:8" ht="15.75" customHeight="1" x14ac:dyDescent="0.25">
      <c r="E585" s="2"/>
      <c r="H585" s="2"/>
    </row>
    <row r="586" spans="5:8" ht="15.75" customHeight="1" x14ac:dyDescent="0.25">
      <c r="E586" s="2"/>
      <c r="H586" s="2"/>
    </row>
    <row r="587" spans="5:8" ht="15.75" customHeight="1" x14ac:dyDescent="0.25">
      <c r="E587" s="2"/>
      <c r="H587" s="2"/>
    </row>
    <row r="588" spans="5:8" ht="15.75" customHeight="1" x14ac:dyDescent="0.25">
      <c r="E588" s="2"/>
      <c r="H588" s="2"/>
    </row>
    <row r="589" spans="5:8" ht="15.75" customHeight="1" x14ac:dyDescent="0.25">
      <c r="E589" s="2"/>
      <c r="H589" s="2"/>
    </row>
    <row r="590" spans="5:8" ht="15.75" customHeight="1" x14ac:dyDescent="0.25">
      <c r="E590" s="2"/>
      <c r="H590" s="2"/>
    </row>
    <row r="591" spans="5:8" ht="15.75" customHeight="1" x14ac:dyDescent="0.25">
      <c r="E591" s="2"/>
      <c r="H591" s="2"/>
    </row>
    <row r="592" spans="5:8" ht="15.75" customHeight="1" x14ac:dyDescent="0.25">
      <c r="E592" s="2"/>
      <c r="H592" s="2"/>
    </row>
    <row r="593" spans="5:8" ht="15.75" customHeight="1" x14ac:dyDescent="0.25">
      <c r="E593" s="2"/>
      <c r="H593" s="2"/>
    </row>
    <row r="594" spans="5:8" ht="15.75" customHeight="1" x14ac:dyDescent="0.25">
      <c r="E594" s="2"/>
      <c r="H594" s="2"/>
    </row>
    <row r="595" spans="5:8" ht="15.75" customHeight="1" x14ac:dyDescent="0.25">
      <c r="E595" s="2"/>
      <c r="H595" s="2"/>
    </row>
    <row r="596" spans="5:8" ht="15.75" customHeight="1" x14ac:dyDescent="0.25">
      <c r="E596" s="2"/>
      <c r="H596" s="2"/>
    </row>
    <row r="597" spans="5:8" ht="15.75" customHeight="1" x14ac:dyDescent="0.25">
      <c r="E597" s="2"/>
      <c r="H597" s="2"/>
    </row>
    <row r="598" spans="5:8" ht="15.75" customHeight="1" x14ac:dyDescent="0.25">
      <c r="E598" s="2"/>
      <c r="H598" s="2"/>
    </row>
    <row r="599" spans="5:8" ht="15.75" customHeight="1" x14ac:dyDescent="0.25">
      <c r="E599" s="2"/>
      <c r="H599" s="2"/>
    </row>
    <row r="600" spans="5:8" ht="15.75" customHeight="1" x14ac:dyDescent="0.25">
      <c r="E600" s="2"/>
      <c r="H600" s="2"/>
    </row>
    <row r="601" spans="5:8" ht="15.75" customHeight="1" x14ac:dyDescent="0.25">
      <c r="E601" s="2"/>
      <c r="H601" s="2"/>
    </row>
    <row r="602" spans="5:8" ht="15.75" customHeight="1" x14ac:dyDescent="0.25">
      <c r="E602" s="2"/>
      <c r="H602" s="2"/>
    </row>
    <row r="603" spans="5:8" ht="15.75" customHeight="1" x14ac:dyDescent="0.25">
      <c r="E603" s="2"/>
      <c r="H603" s="2"/>
    </row>
    <row r="604" spans="5:8" ht="15.75" customHeight="1" x14ac:dyDescent="0.25">
      <c r="E604" s="2"/>
      <c r="H604" s="2"/>
    </row>
    <row r="605" spans="5:8" ht="15.75" customHeight="1" x14ac:dyDescent="0.25">
      <c r="E605" s="2"/>
      <c r="H605" s="2"/>
    </row>
    <row r="606" spans="5:8" ht="15.75" customHeight="1" x14ac:dyDescent="0.25">
      <c r="E606" s="2"/>
      <c r="H606" s="2"/>
    </row>
    <row r="607" spans="5:8" ht="15.75" customHeight="1" x14ac:dyDescent="0.25">
      <c r="E607" s="2"/>
      <c r="H607" s="2"/>
    </row>
    <row r="608" spans="5:8" ht="15.75" customHeight="1" x14ac:dyDescent="0.25">
      <c r="E608" s="2"/>
      <c r="H608" s="2"/>
    </row>
    <row r="609" spans="5:8" ht="15.75" customHeight="1" x14ac:dyDescent="0.25">
      <c r="E609" s="2"/>
      <c r="H609" s="2"/>
    </row>
    <row r="610" spans="5:8" ht="15.75" customHeight="1" x14ac:dyDescent="0.25">
      <c r="E610" s="2"/>
      <c r="H610" s="2"/>
    </row>
    <row r="611" spans="5:8" ht="15.75" customHeight="1" x14ac:dyDescent="0.25">
      <c r="E611" s="2"/>
      <c r="H611" s="2"/>
    </row>
    <row r="612" spans="5:8" ht="15.75" customHeight="1" x14ac:dyDescent="0.25">
      <c r="E612" s="2"/>
      <c r="H612" s="2"/>
    </row>
    <row r="613" spans="5:8" ht="15.75" customHeight="1" x14ac:dyDescent="0.25">
      <c r="E613" s="2"/>
      <c r="H613" s="2"/>
    </row>
    <row r="614" spans="5:8" ht="15.75" customHeight="1" x14ac:dyDescent="0.25">
      <c r="E614" s="2"/>
      <c r="H614" s="2"/>
    </row>
    <row r="615" spans="5:8" ht="15.75" customHeight="1" x14ac:dyDescent="0.25">
      <c r="E615" s="2"/>
      <c r="H615" s="2"/>
    </row>
    <row r="616" spans="5:8" ht="15.75" customHeight="1" x14ac:dyDescent="0.25">
      <c r="E616" s="2"/>
      <c r="H616" s="2"/>
    </row>
    <row r="617" spans="5:8" ht="15.75" customHeight="1" x14ac:dyDescent="0.25">
      <c r="E617" s="2"/>
      <c r="H617" s="2"/>
    </row>
    <row r="618" spans="5:8" ht="15.75" customHeight="1" x14ac:dyDescent="0.25">
      <c r="E618" s="2"/>
      <c r="H618" s="2"/>
    </row>
    <row r="619" spans="5:8" ht="15.75" customHeight="1" x14ac:dyDescent="0.25">
      <c r="E619" s="2"/>
      <c r="H619" s="2"/>
    </row>
    <row r="620" spans="5:8" ht="15.75" customHeight="1" x14ac:dyDescent="0.25">
      <c r="E620" s="2"/>
      <c r="H620" s="2"/>
    </row>
    <row r="621" spans="5:8" ht="15.75" customHeight="1" x14ac:dyDescent="0.25">
      <c r="E621" s="2"/>
      <c r="H621" s="2"/>
    </row>
    <row r="622" spans="5:8" ht="15.75" customHeight="1" x14ac:dyDescent="0.25">
      <c r="E622" s="2"/>
      <c r="H622" s="2"/>
    </row>
    <row r="623" spans="5:8" ht="15.75" customHeight="1" x14ac:dyDescent="0.25">
      <c r="E623" s="2"/>
      <c r="H623" s="2"/>
    </row>
    <row r="624" spans="5:8" ht="15.75" customHeight="1" x14ac:dyDescent="0.25">
      <c r="E624" s="2"/>
      <c r="H624" s="2"/>
    </row>
    <row r="625" spans="5:8" ht="15.75" customHeight="1" x14ac:dyDescent="0.25">
      <c r="E625" s="2"/>
      <c r="H625" s="2"/>
    </row>
    <row r="626" spans="5:8" ht="15.75" customHeight="1" x14ac:dyDescent="0.25">
      <c r="E626" s="2"/>
      <c r="H626" s="2"/>
    </row>
    <row r="627" spans="5:8" ht="15.75" customHeight="1" x14ac:dyDescent="0.25">
      <c r="E627" s="2"/>
      <c r="H627" s="2"/>
    </row>
    <row r="628" spans="5:8" ht="15.75" customHeight="1" x14ac:dyDescent="0.25">
      <c r="E628" s="2"/>
      <c r="H628" s="2"/>
    </row>
    <row r="629" spans="5:8" ht="15.75" customHeight="1" x14ac:dyDescent="0.25">
      <c r="E629" s="2"/>
      <c r="H629" s="2"/>
    </row>
    <row r="630" spans="5:8" ht="15.75" customHeight="1" x14ac:dyDescent="0.25">
      <c r="E630" s="2"/>
      <c r="H630" s="2"/>
    </row>
    <row r="631" spans="5:8" ht="15.75" customHeight="1" x14ac:dyDescent="0.25">
      <c r="E631" s="2"/>
      <c r="H631" s="2"/>
    </row>
    <row r="632" spans="5:8" ht="15.75" customHeight="1" x14ac:dyDescent="0.25">
      <c r="E632" s="2"/>
      <c r="H632" s="2"/>
    </row>
    <row r="633" spans="5:8" ht="15.75" customHeight="1" x14ac:dyDescent="0.25">
      <c r="E633" s="2"/>
      <c r="H633" s="2"/>
    </row>
    <row r="634" spans="5:8" ht="15.75" customHeight="1" x14ac:dyDescent="0.25">
      <c r="E634" s="2"/>
      <c r="H634" s="2"/>
    </row>
    <row r="635" spans="5:8" ht="15.75" customHeight="1" x14ac:dyDescent="0.25">
      <c r="E635" s="2"/>
      <c r="H635" s="2"/>
    </row>
    <row r="636" spans="5:8" ht="15.75" customHeight="1" x14ac:dyDescent="0.25">
      <c r="E636" s="2"/>
      <c r="H636" s="2"/>
    </row>
    <row r="637" spans="5:8" ht="15.75" customHeight="1" x14ac:dyDescent="0.25">
      <c r="E637" s="2"/>
      <c r="H637" s="2"/>
    </row>
    <row r="638" spans="5:8" ht="15.75" customHeight="1" x14ac:dyDescent="0.25">
      <c r="E638" s="2"/>
      <c r="H638" s="2"/>
    </row>
    <row r="639" spans="5:8" ht="15.75" customHeight="1" x14ac:dyDescent="0.25">
      <c r="E639" s="2"/>
      <c r="H639" s="2"/>
    </row>
    <row r="640" spans="5:8" ht="15.75" customHeight="1" x14ac:dyDescent="0.25">
      <c r="E640" s="2"/>
      <c r="H640" s="2"/>
    </row>
    <row r="641" spans="5:8" ht="15.75" customHeight="1" x14ac:dyDescent="0.25">
      <c r="E641" s="2"/>
      <c r="H641" s="2"/>
    </row>
    <row r="642" spans="5:8" ht="15.75" customHeight="1" x14ac:dyDescent="0.25">
      <c r="E642" s="2"/>
      <c r="H642" s="2"/>
    </row>
    <row r="643" spans="5:8" ht="15.75" customHeight="1" x14ac:dyDescent="0.25">
      <c r="E643" s="2"/>
      <c r="H643" s="2"/>
    </row>
    <row r="644" spans="5:8" ht="15.75" customHeight="1" x14ac:dyDescent="0.25">
      <c r="E644" s="2"/>
      <c r="H644" s="2"/>
    </row>
    <row r="645" spans="5:8" ht="15.75" customHeight="1" x14ac:dyDescent="0.25">
      <c r="E645" s="2"/>
      <c r="H645" s="2"/>
    </row>
    <row r="646" spans="5:8" ht="15.75" customHeight="1" x14ac:dyDescent="0.25">
      <c r="E646" s="2"/>
      <c r="H646" s="2"/>
    </row>
    <row r="647" spans="5:8" ht="15.75" customHeight="1" x14ac:dyDescent="0.25">
      <c r="E647" s="2"/>
      <c r="H647" s="2"/>
    </row>
    <row r="648" spans="5:8" ht="15.75" customHeight="1" x14ac:dyDescent="0.25">
      <c r="E648" s="2"/>
      <c r="H648" s="2"/>
    </row>
    <row r="649" spans="5:8" ht="15.75" customHeight="1" x14ac:dyDescent="0.25">
      <c r="E649" s="2"/>
      <c r="H649" s="2"/>
    </row>
    <row r="650" spans="5:8" ht="15.75" customHeight="1" x14ac:dyDescent="0.25">
      <c r="E650" s="2"/>
      <c r="H650" s="2"/>
    </row>
    <row r="651" spans="5:8" ht="15.75" customHeight="1" x14ac:dyDescent="0.25">
      <c r="E651" s="2"/>
      <c r="H651" s="2"/>
    </row>
    <row r="652" spans="5:8" ht="15.75" customHeight="1" x14ac:dyDescent="0.25">
      <c r="E652" s="2"/>
      <c r="H652" s="2"/>
    </row>
    <row r="653" spans="5:8" ht="15.75" customHeight="1" x14ac:dyDescent="0.25">
      <c r="E653" s="2"/>
      <c r="H653" s="2"/>
    </row>
    <row r="654" spans="5:8" ht="15.75" customHeight="1" x14ac:dyDescent="0.25">
      <c r="E654" s="2"/>
      <c r="H654" s="2"/>
    </row>
    <row r="655" spans="5:8" ht="15.75" customHeight="1" x14ac:dyDescent="0.25">
      <c r="E655" s="2"/>
      <c r="H655" s="2"/>
    </row>
    <row r="656" spans="5:8" ht="15.75" customHeight="1" x14ac:dyDescent="0.25">
      <c r="E656" s="2"/>
      <c r="H656" s="2"/>
    </row>
    <row r="657" spans="5:8" ht="15.75" customHeight="1" x14ac:dyDescent="0.25">
      <c r="E657" s="2"/>
      <c r="H657" s="2"/>
    </row>
    <row r="658" spans="5:8" ht="15.75" customHeight="1" x14ac:dyDescent="0.25">
      <c r="E658" s="2"/>
      <c r="H658" s="2"/>
    </row>
    <row r="659" spans="5:8" ht="15.75" customHeight="1" x14ac:dyDescent="0.25">
      <c r="E659" s="2"/>
      <c r="H659" s="2"/>
    </row>
    <row r="660" spans="5:8" ht="15.75" customHeight="1" x14ac:dyDescent="0.25">
      <c r="E660" s="2"/>
      <c r="H660" s="2"/>
    </row>
    <row r="661" spans="5:8" ht="15.75" customHeight="1" x14ac:dyDescent="0.25">
      <c r="E661" s="2"/>
      <c r="H661" s="2"/>
    </row>
    <row r="662" spans="5:8" ht="15.75" customHeight="1" x14ac:dyDescent="0.25">
      <c r="E662" s="2"/>
      <c r="H662" s="2"/>
    </row>
    <row r="663" spans="5:8" ht="15.75" customHeight="1" x14ac:dyDescent="0.25">
      <c r="E663" s="2"/>
      <c r="H663" s="2"/>
    </row>
    <row r="664" spans="5:8" ht="15.75" customHeight="1" x14ac:dyDescent="0.25">
      <c r="E664" s="2"/>
      <c r="H664" s="2"/>
    </row>
    <row r="665" spans="5:8" ht="15.75" customHeight="1" x14ac:dyDescent="0.25">
      <c r="E665" s="2"/>
      <c r="H665" s="2"/>
    </row>
    <row r="666" spans="5:8" ht="15.75" customHeight="1" x14ac:dyDescent="0.25">
      <c r="E666" s="2"/>
      <c r="H666" s="2"/>
    </row>
    <row r="667" spans="5:8" ht="15.75" customHeight="1" x14ac:dyDescent="0.25">
      <c r="E667" s="2"/>
      <c r="H667" s="2"/>
    </row>
    <row r="668" spans="5:8" ht="15.75" customHeight="1" x14ac:dyDescent="0.25">
      <c r="E668" s="2"/>
      <c r="H668" s="2"/>
    </row>
    <row r="669" spans="5:8" ht="15.75" customHeight="1" x14ac:dyDescent="0.25">
      <c r="E669" s="2"/>
      <c r="H669" s="2"/>
    </row>
    <row r="670" spans="5:8" ht="15.75" customHeight="1" x14ac:dyDescent="0.25">
      <c r="E670" s="2"/>
      <c r="H670" s="2"/>
    </row>
    <row r="671" spans="5:8" ht="15.75" customHeight="1" x14ac:dyDescent="0.25">
      <c r="E671" s="2"/>
      <c r="H671" s="2"/>
    </row>
    <row r="672" spans="5:8" ht="15.75" customHeight="1" x14ac:dyDescent="0.25">
      <c r="E672" s="2"/>
      <c r="H672" s="2"/>
    </row>
    <row r="673" spans="5:8" ht="15.75" customHeight="1" x14ac:dyDescent="0.25">
      <c r="E673" s="2"/>
      <c r="H673" s="2"/>
    </row>
    <row r="674" spans="5:8" ht="15.75" customHeight="1" x14ac:dyDescent="0.25">
      <c r="E674" s="2"/>
      <c r="H674" s="2"/>
    </row>
    <row r="675" spans="5:8" ht="15.75" customHeight="1" x14ac:dyDescent="0.25">
      <c r="E675" s="2"/>
      <c r="H675" s="2"/>
    </row>
    <row r="676" spans="5:8" ht="15.75" customHeight="1" x14ac:dyDescent="0.25">
      <c r="E676" s="2"/>
      <c r="H676" s="2"/>
    </row>
    <row r="677" spans="5:8" ht="15.75" customHeight="1" x14ac:dyDescent="0.25">
      <c r="E677" s="2"/>
      <c r="H677" s="2"/>
    </row>
    <row r="678" spans="5:8" ht="15.75" customHeight="1" x14ac:dyDescent="0.25">
      <c r="E678" s="2"/>
      <c r="H678" s="2"/>
    </row>
    <row r="679" spans="5:8" ht="15.75" customHeight="1" x14ac:dyDescent="0.25">
      <c r="E679" s="2"/>
      <c r="H679" s="2"/>
    </row>
    <row r="680" spans="5:8" ht="15.75" customHeight="1" x14ac:dyDescent="0.25">
      <c r="E680" s="2"/>
      <c r="H680" s="2"/>
    </row>
    <row r="681" spans="5:8" ht="15.75" customHeight="1" x14ac:dyDescent="0.25">
      <c r="E681" s="2"/>
      <c r="H681" s="2"/>
    </row>
    <row r="682" spans="5:8" ht="15.75" customHeight="1" x14ac:dyDescent="0.25">
      <c r="E682" s="2"/>
      <c r="H682" s="2"/>
    </row>
    <row r="683" spans="5:8" ht="15.75" customHeight="1" x14ac:dyDescent="0.25">
      <c r="E683" s="2"/>
      <c r="H683" s="2"/>
    </row>
    <row r="684" spans="5:8" ht="15.75" customHeight="1" x14ac:dyDescent="0.25">
      <c r="E684" s="2"/>
      <c r="H684" s="2"/>
    </row>
    <row r="685" spans="5:8" ht="15.75" customHeight="1" x14ac:dyDescent="0.25">
      <c r="E685" s="2"/>
      <c r="H685" s="2"/>
    </row>
    <row r="686" spans="5:8" ht="15.75" customHeight="1" x14ac:dyDescent="0.25">
      <c r="E686" s="2"/>
      <c r="H686" s="2"/>
    </row>
    <row r="687" spans="5:8" ht="15.75" customHeight="1" x14ac:dyDescent="0.25">
      <c r="E687" s="2"/>
      <c r="H687" s="2"/>
    </row>
    <row r="688" spans="5:8" ht="15.75" customHeight="1" x14ac:dyDescent="0.25">
      <c r="E688" s="2"/>
      <c r="H688" s="2"/>
    </row>
    <row r="689" spans="5:8" ht="15.75" customHeight="1" x14ac:dyDescent="0.25">
      <c r="E689" s="2"/>
      <c r="H689" s="2"/>
    </row>
    <row r="690" spans="5:8" ht="15.75" customHeight="1" x14ac:dyDescent="0.25">
      <c r="E690" s="2"/>
      <c r="H690" s="2"/>
    </row>
    <row r="691" spans="5:8" ht="15.75" customHeight="1" x14ac:dyDescent="0.25">
      <c r="E691" s="2"/>
      <c r="H691" s="2"/>
    </row>
    <row r="692" spans="5:8" ht="15.75" customHeight="1" x14ac:dyDescent="0.25">
      <c r="E692" s="2"/>
      <c r="H692" s="2"/>
    </row>
    <row r="693" spans="5:8" ht="15.75" customHeight="1" x14ac:dyDescent="0.25">
      <c r="E693" s="2"/>
      <c r="H693" s="2"/>
    </row>
    <row r="694" spans="5:8" ht="15.75" customHeight="1" x14ac:dyDescent="0.25">
      <c r="E694" s="2"/>
      <c r="H694" s="2"/>
    </row>
    <row r="695" spans="5:8" ht="15.75" customHeight="1" x14ac:dyDescent="0.25">
      <c r="E695" s="2"/>
      <c r="H695" s="2"/>
    </row>
    <row r="696" spans="5:8" ht="15.75" customHeight="1" x14ac:dyDescent="0.25">
      <c r="E696" s="2"/>
      <c r="H696" s="2"/>
    </row>
    <row r="697" spans="5:8" ht="15.75" customHeight="1" x14ac:dyDescent="0.25">
      <c r="E697" s="2"/>
      <c r="H697" s="2"/>
    </row>
    <row r="698" spans="5:8" ht="15.75" customHeight="1" x14ac:dyDescent="0.25">
      <c r="E698" s="2"/>
      <c r="H698" s="2"/>
    </row>
    <row r="699" spans="5:8" ht="15.75" customHeight="1" x14ac:dyDescent="0.25">
      <c r="E699" s="2"/>
      <c r="H699" s="2"/>
    </row>
    <row r="700" spans="5:8" ht="15.75" customHeight="1" x14ac:dyDescent="0.25">
      <c r="E700" s="2"/>
      <c r="H700" s="2"/>
    </row>
    <row r="701" spans="5:8" ht="15.75" customHeight="1" x14ac:dyDescent="0.25">
      <c r="E701" s="2"/>
      <c r="H701" s="2"/>
    </row>
    <row r="702" spans="5:8" ht="15.75" customHeight="1" x14ac:dyDescent="0.25">
      <c r="E702" s="2"/>
      <c r="H702" s="2"/>
    </row>
    <row r="703" spans="5:8" ht="15.75" customHeight="1" x14ac:dyDescent="0.25">
      <c r="E703" s="2"/>
      <c r="H703" s="2"/>
    </row>
    <row r="704" spans="5:8" ht="15.75" customHeight="1" x14ac:dyDescent="0.25">
      <c r="E704" s="2"/>
      <c r="H704" s="2"/>
    </row>
    <row r="705" spans="5:8" ht="15.75" customHeight="1" x14ac:dyDescent="0.25">
      <c r="E705" s="2"/>
      <c r="H705" s="2"/>
    </row>
    <row r="706" spans="5:8" ht="15.75" customHeight="1" x14ac:dyDescent="0.25">
      <c r="E706" s="2"/>
      <c r="H706" s="2"/>
    </row>
    <row r="707" spans="5:8" ht="15.75" customHeight="1" x14ac:dyDescent="0.25">
      <c r="E707" s="2"/>
      <c r="H707" s="2"/>
    </row>
    <row r="708" spans="5:8" ht="15.75" customHeight="1" x14ac:dyDescent="0.25">
      <c r="E708" s="2"/>
      <c r="H708" s="2"/>
    </row>
    <row r="709" spans="5:8" ht="15.75" customHeight="1" x14ac:dyDescent="0.25">
      <c r="E709" s="2"/>
      <c r="H709" s="2"/>
    </row>
    <row r="710" spans="5:8" ht="15.75" customHeight="1" x14ac:dyDescent="0.25">
      <c r="E710" s="2"/>
      <c r="H710" s="2"/>
    </row>
    <row r="711" spans="5:8" ht="15.75" customHeight="1" x14ac:dyDescent="0.25">
      <c r="E711" s="2"/>
      <c r="H711" s="2"/>
    </row>
    <row r="712" spans="5:8" ht="15.75" customHeight="1" x14ac:dyDescent="0.25">
      <c r="E712" s="2"/>
      <c r="H712" s="2"/>
    </row>
    <row r="713" spans="5:8" ht="15.75" customHeight="1" x14ac:dyDescent="0.25">
      <c r="E713" s="2"/>
      <c r="H713" s="2"/>
    </row>
    <row r="714" spans="5:8" ht="15.75" customHeight="1" x14ac:dyDescent="0.25">
      <c r="E714" s="2"/>
      <c r="H714" s="2"/>
    </row>
    <row r="715" spans="5:8" ht="15.75" customHeight="1" x14ac:dyDescent="0.25">
      <c r="E715" s="2"/>
      <c r="H715" s="2"/>
    </row>
    <row r="716" spans="5:8" ht="15.75" customHeight="1" x14ac:dyDescent="0.25">
      <c r="E716" s="2"/>
      <c r="H716" s="2"/>
    </row>
    <row r="717" spans="5:8" ht="15.75" customHeight="1" x14ac:dyDescent="0.25">
      <c r="E717" s="2"/>
      <c r="H717" s="2"/>
    </row>
    <row r="718" spans="5:8" ht="15.75" customHeight="1" x14ac:dyDescent="0.25">
      <c r="E718" s="2"/>
      <c r="H718" s="2"/>
    </row>
    <row r="719" spans="5:8" ht="15.75" customHeight="1" x14ac:dyDescent="0.25">
      <c r="E719" s="2"/>
      <c r="H719" s="2"/>
    </row>
    <row r="720" spans="5:8" ht="15.75" customHeight="1" x14ac:dyDescent="0.25">
      <c r="E720" s="2"/>
      <c r="H720" s="2"/>
    </row>
    <row r="721" spans="5:8" ht="15.75" customHeight="1" x14ac:dyDescent="0.25">
      <c r="E721" s="2"/>
      <c r="H721" s="2"/>
    </row>
    <row r="722" spans="5:8" ht="15.75" customHeight="1" x14ac:dyDescent="0.25">
      <c r="E722" s="2"/>
      <c r="H722" s="2"/>
    </row>
    <row r="723" spans="5:8" ht="15.75" customHeight="1" x14ac:dyDescent="0.25">
      <c r="E723" s="2"/>
      <c r="H723" s="2"/>
    </row>
    <row r="724" spans="5:8" ht="15.75" customHeight="1" x14ac:dyDescent="0.25">
      <c r="E724" s="2"/>
      <c r="H724" s="2"/>
    </row>
    <row r="725" spans="5:8" ht="15.75" customHeight="1" x14ac:dyDescent="0.25">
      <c r="E725" s="2"/>
      <c r="H725" s="2"/>
    </row>
    <row r="726" spans="5:8" ht="15.75" customHeight="1" x14ac:dyDescent="0.25">
      <c r="E726" s="2"/>
      <c r="H726" s="2"/>
    </row>
    <row r="727" spans="5:8" ht="15.75" customHeight="1" x14ac:dyDescent="0.25">
      <c r="E727" s="2"/>
      <c r="H727" s="2"/>
    </row>
    <row r="728" spans="5:8" ht="15.75" customHeight="1" x14ac:dyDescent="0.25">
      <c r="E728" s="2"/>
      <c r="H728" s="2"/>
    </row>
    <row r="729" spans="5:8" ht="15.75" customHeight="1" x14ac:dyDescent="0.25">
      <c r="E729" s="2"/>
      <c r="H729" s="2"/>
    </row>
    <row r="730" spans="5:8" ht="15.75" customHeight="1" x14ac:dyDescent="0.25">
      <c r="E730" s="2"/>
      <c r="H730" s="2"/>
    </row>
    <row r="731" spans="5:8" ht="15.75" customHeight="1" x14ac:dyDescent="0.25">
      <c r="E731" s="2"/>
      <c r="H731" s="2"/>
    </row>
    <row r="732" spans="5:8" ht="15.75" customHeight="1" x14ac:dyDescent="0.25">
      <c r="E732" s="2"/>
      <c r="H732" s="2"/>
    </row>
    <row r="733" spans="5:8" ht="15.75" customHeight="1" x14ac:dyDescent="0.25">
      <c r="E733" s="2"/>
      <c r="H733" s="2"/>
    </row>
    <row r="734" spans="5:8" ht="15.75" customHeight="1" x14ac:dyDescent="0.25">
      <c r="E734" s="2"/>
      <c r="H734" s="2"/>
    </row>
    <row r="735" spans="5:8" ht="15.75" customHeight="1" x14ac:dyDescent="0.25">
      <c r="E735" s="2"/>
      <c r="H735" s="2"/>
    </row>
    <row r="736" spans="5:8" ht="15.75" customHeight="1" x14ac:dyDescent="0.25">
      <c r="E736" s="2"/>
      <c r="H736" s="2"/>
    </row>
    <row r="737" spans="5:8" ht="15.75" customHeight="1" x14ac:dyDescent="0.25">
      <c r="E737" s="2"/>
      <c r="H737" s="2"/>
    </row>
    <row r="738" spans="5:8" ht="15.75" customHeight="1" x14ac:dyDescent="0.25">
      <c r="E738" s="2"/>
      <c r="H738" s="2"/>
    </row>
    <row r="739" spans="5:8" ht="15.75" customHeight="1" x14ac:dyDescent="0.25">
      <c r="E739" s="2"/>
      <c r="H739" s="2"/>
    </row>
    <row r="740" spans="5:8" ht="15.75" customHeight="1" x14ac:dyDescent="0.25">
      <c r="E740" s="2"/>
      <c r="H740" s="2"/>
    </row>
    <row r="741" spans="5:8" ht="15.75" customHeight="1" x14ac:dyDescent="0.25">
      <c r="E741" s="2"/>
      <c r="H741" s="2"/>
    </row>
    <row r="742" spans="5:8" ht="15.75" customHeight="1" x14ac:dyDescent="0.25">
      <c r="E742" s="2"/>
      <c r="H742" s="2"/>
    </row>
    <row r="743" spans="5:8" ht="15.75" customHeight="1" x14ac:dyDescent="0.25">
      <c r="E743" s="2"/>
      <c r="H743" s="2"/>
    </row>
    <row r="744" spans="5:8" ht="15.75" customHeight="1" x14ac:dyDescent="0.25">
      <c r="E744" s="2"/>
      <c r="H744" s="2"/>
    </row>
    <row r="745" spans="5:8" ht="15.75" customHeight="1" x14ac:dyDescent="0.25">
      <c r="E745" s="2"/>
      <c r="H745" s="2"/>
    </row>
    <row r="746" spans="5:8" ht="15.75" customHeight="1" x14ac:dyDescent="0.25">
      <c r="E746" s="2"/>
      <c r="H746" s="2"/>
    </row>
    <row r="747" spans="5:8" ht="15.75" customHeight="1" x14ac:dyDescent="0.25">
      <c r="E747" s="2"/>
      <c r="H747" s="2"/>
    </row>
    <row r="748" spans="5:8" ht="15.75" customHeight="1" x14ac:dyDescent="0.25">
      <c r="E748" s="2"/>
      <c r="H748" s="2"/>
    </row>
    <row r="749" spans="5:8" ht="15.75" customHeight="1" x14ac:dyDescent="0.25">
      <c r="E749" s="2"/>
      <c r="H749" s="2"/>
    </row>
    <row r="750" spans="5:8" ht="15.75" customHeight="1" x14ac:dyDescent="0.25">
      <c r="E750" s="2"/>
      <c r="H750" s="2"/>
    </row>
    <row r="751" spans="5:8" ht="15.75" customHeight="1" x14ac:dyDescent="0.25">
      <c r="E751" s="2"/>
      <c r="H751" s="2"/>
    </row>
    <row r="752" spans="5:8" ht="15.75" customHeight="1" x14ac:dyDescent="0.25">
      <c r="E752" s="2"/>
      <c r="H752" s="2"/>
    </row>
    <row r="753" spans="5:8" ht="15.75" customHeight="1" x14ac:dyDescent="0.25">
      <c r="E753" s="2"/>
      <c r="H753" s="2"/>
    </row>
    <row r="754" spans="5:8" ht="15.75" customHeight="1" x14ac:dyDescent="0.25">
      <c r="E754" s="2"/>
      <c r="H754" s="2"/>
    </row>
    <row r="755" spans="5:8" ht="15.75" customHeight="1" x14ac:dyDescent="0.25">
      <c r="E755" s="2"/>
      <c r="H755" s="2"/>
    </row>
    <row r="756" spans="5:8" ht="15.75" customHeight="1" x14ac:dyDescent="0.25">
      <c r="E756" s="2"/>
      <c r="H756" s="2"/>
    </row>
    <row r="757" spans="5:8" ht="15.75" customHeight="1" x14ac:dyDescent="0.25">
      <c r="E757" s="2"/>
      <c r="H757" s="2"/>
    </row>
    <row r="758" spans="5:8" ht="15.75" customHeight="1" x14ac:dyDescent="0.25">
      <c r="E758" s="2"/>
      <c r="H758" s="2"/>
    </row>
    <row r="759" spans="5:8" ht="15.75" customHeight="1" x14ac:dyDescent="0.25">
      <c r="E759" s="2"/>
      <c r="H759" s="2"/>
    </row>
    <row r="760" spans="5:8" ht="15.75" customHeight="1" x14ac:dyDescent="0.25">
      <c r="E760" s="2"/>
      <c r="H760" s="2"/>
    </row>
    <row r="761" spans="5:8" ht="15.75" customHeight="1" x14ac:dyDescent="0.25">
      <c r="E761" s="2"/>
      <c r="H761" s="2"/>
    </row>
    <row r="762" spans="5:8" ht="15.75" customHeight="1" x14ac:dyDescent="0.25">
      <c r="E762" s="2"/>
      <c r="H762" s="2"/>
    </row>
    <row r="763" spans="5:8" ht="15.75" customHeight="1" x14ac:dyDescent="0.25">
      <c r="E763" s="2"/>
      <c r="H763" s="2"/>
    </row>
    <row r="764" spans="5:8" ht="15.75" customHeight="1" x14ac:dyDescent="0.25">
      <c r="E764" s="2"/>
      <c r="H764" s="2"/>
    </row>
    <row r="765" spans="5:8" ht="15.75" customHeight="1" x14ac:dyDescent="0.25">
      <c r="E765" s="2"/>
      <c r="H765" s="2"/>
    </row>
    <row r="766" spans="5:8" ht="15.75" customHeight="1" x14ac:dyDescent="0.25">
      <c r="E766" s="2"/>
      <c r="H766" s="2"/>
    </row>
    <row r="767" spans="5:8" ht="15.75" customHeight="1" x14ac:dyDescent="0.25">
      <c r="E767" s="2"/>
      <c r="H767" s="2"/>
    </row>
    <row r="768" spans="5:8" ht="15.75" customHeight="1" x14ac:dyDescent="0.25">
      <c r="E768" s="2"/>
      <c r="H768" s="2"/>
    </row>
    <row r="769" spans="5:8" ht="15.75" customHeight="1" x14ac:dyDescent="0.25">
      <c r="E769" s="2"/>
      <c r="H769" s="2"/>
    </row>
    <row r="770" spans="5:8" ht="15.75" customHeight="1" x14ac:dyDescent="0.25">
      <c r="E770" s="2"/>
      <c r="H770" s="2"/>
    </row>
    <row r="771" spans="5:8" ht="15.75" customHeight="1" x14ac:dyDescent="0.25">
      <c r="E771" s="2"/>
      <c r="H771" s="2"/>
    </row>
    <row r="772" spans="5:8" ht="15.75" customHeight="1" x14ac:dyDescent="0.25">
      <c r="E772" s="2"/>
      <c r="H772" s="2"/>
    </row>
    <row r="773" spans="5:8" ht="15.75" customHeight="1" x14ac:dyDescent="0.25">
      <c r="E773" s="2"/>
      <c r="H773" s="2"/>
    </row>
    <row r="774" spans="5:8" ht="15.75" customHeight="1" x14ac:dyDescent="0.25">
      <c r="E774" s="2"/>
      <c r="H774" s="2"/>
    </row>
    <row r="775" spans="5:8" ht="15.75" customHeight="1" x14ac:dyDescent="0.25">
      <c r="E775" s="2"/>
      <c r="H775" s="2"/>
    </row>
    <row r="776" spans="5:8" ht="15.75" customHeight="1" x14ac:dyDescent="0.25">
      <c r="E776" s="2"/>
      <c r="H776" s="2"/>
    </row>
    <row r="777" spans="5:8" ht="15.75" customHeight="1" x14ac:dyDescent="0.25">
      <c r="E777" s="2"/>
      <c r="H777" s="2"/>
    </row>
    <row r="778" spans="5:8" ht="15.75" customHeight="1" x14ac:dyDescent="0.25">
      <c r="E778" s="2"/>
      <c r="H778" s="2"/>
    </row>
    <row r="779" spans="5:8" ht="15.75" customHeight="1" x14ac:dyDescent="0.25">
      <c r="E779" s="2"/>
      <c r="H779" s="2"/>
    </row>
    <row r="780" spans="5:8" ht="15.75" customHeight="1" x14ac:dyDescent="0.25">
      <c r="E780" s="2"/>
      <c r="H780" s="2"/>
    </row>
    <row r="781" spans="5:8" ht="15.75" customHeight="1" x14ac:dyDescent="0.25">
      <c r="E781" s="2"/>
      <c r="H781" s="2"/>
    </row>
    <row r="782" spans="5:8" ht="15.75" customHeight="1" x14ac:dyDescent="0.25">
      <c r="E782" s="2"/>
      <c r="H782" s="2"/>
    </row>
    <row r="783" spans="5:8" ht="15.75" customHeight="1" x14ac:dyDescent="0.25">
      <c r="E783" s="2"/>
      <c r="H783" s="2"/>
    </row>
    <row r="784" spans="5:8" ht="15.75" customHeight="1" x14ac:dyDescent="0.25">
      <c r="E784" s="2"/>
      <c r="H784" s="2"/>
    </row>
    <row r="785" spans="5:8" ht="15.75" customHeight="1" x14ac:dyDescent="0.25">
      <c r="E785" s="2"/>
      <c r="H785" s="2"/>
    </row>
    <row r="786" spans="5:8" ht="15.75" customHeight="1" x14ac:dyDescent="0.25">
      <c r="E786" s="2"/>
      <c r="H786" s="2"/>
    </row>
    <row r="787" spans="5:8" ht="15.75" customHeight="1" x14ac:dyDescent="0.25">
      <c r="E787" s="2"/>
      <c r="H787" s="2"/>
    </row>
    <row r="788" spans="5:8" ht="15.75" customHeight="1" x14ac:dyDescent="0.25">
      <c r="E788" s="2"/>
      <c r="H788" s="2"/>
    </row>
    <row r="789" spans="5:8" ht="15.75" customHeight="1" x14ac:dyDescent="0.25">
      <c r="E789" s="2"/>
      <c r="H789" s="2"/>
    </row>
    <row r="790" spans="5:8" ht="15.75" customHeight="1" x14ac:dyDescent="0.25">
      <c r="E790" s="2"/>
      <c r="H790" s="2"/>
    </row>
    <row r="791" spans="5:8" ht="15.75" customHeight="1" x14ac:dyDescent="0.25">
      <c r="E791" s="2"/>
      <c r="H791" s="2"/>
    </row>
    <row r="792" spans="5:8" ht="15.75" customHeight="1" x14ac:dyDescent="0.25">
      <c r="E792" s="2"/>
      <c r="H792" s="2"/>
    </row>
    <row r="793" spans="5:8" ht="15.75" customHeight="1" x14ac:dyDescent="0.25">
      <c r="E793" s="2"/>
      <c r="H793" s="2"/>
    </row>
    <row r="794" spans="5:8" ht="15.75" customHeight="1" x14ac:dyDescent="0.25">
      <c r="E794" s="2"/>
      <c r="H794" s="2"/>
    </row>
    <row r="795" spans="5:8" ht="15.75" customHeight="1" x14ac:dyDescent="0.25">
      <c r="E795" s="2"/>
      <c r="H795" s="2"/>
    </row>
    <row r="796" spans="5:8" ht="15.75" customHeight="1" x14ac:dyDescent="0.25">
      <c r="E796" s="2"/>
      <c r="H796" s="2"/>
    </row>
    <row r="797" spans="5:8" ht="15.75" customHeight="1" x14ac:dyDescent="0.25">
      <c r="E797" s="2"/>
      <c r="H797" s="2"/>
    </row>
    <row r="798" spans="5:8" ht="15.75" customHeight="1" x14ac:dyDescent="0.25">
      <c r="E798" s="2"/>
      <c r="H798" s="2"/>
    </row>
    <row r="799" spans="5:8" ht="15.75" customHeight="1" x14ac:dyDescent="0.25">
      <c r="E799" s="2"/>
      <c r="H799" s="2"/>
    </row>
    <row r="800" spans="5:8" ht="15.75" customHeight="1" x14ac:dyDescent="0.25">
      <c r="E800" s="2"/>
      <c r="H800" s="2"/>
    </row>
    <row r="801" spans="5:8" ht="15.75" customHeight="1" x14ac:dyDescent="0.25">
      <c r="E801" s="2"/>
      <c r="H801" s="2"/>
    </row>
    <row r="802" spans="5:8" ht="15.75" customHeight="1" x14ac:dyDescent="0.25">
      <c r="E802" s="2"/>
      <c r="H802" s="2"/>
    </row>
    <row r="803" spans="5:8" ht="15.75" customHeight="1" x14ac:dyDescent="0.25">
      <c r="E803" s="2"/>
      <c r="H803" s="2"/>
    </row>
    <row r="804" spans="5:8" ht="15.75" customHeight="1" x14ac:dyDescent="0.25">
      <c r="E804" s="2"/>
      <c r="H804" s="2"/>
    </row>
    <row r="805" spans="5:8" ht="15.75" customHeight="1" x14ac:dyDescent="0.25">
      <c r="E805" s="2"/>
      <c r="H805" s="2"/>
    </row>
    <row r="806" spans="5:8" ht="15.75" customHeight="1" x14ac:dyDescent="0.25">
      <c r="E806" s="2"/>
      <c r="H806" s="2"/>
    </row>
    <row r="807" spans="5:8" ht="15.75" customHeight="1" x14ac:dyDescent="0.25">
      <c r="E807" s="2"/>
      <c r="H807" s="2"/>
    </row>
    <row r="808" spans="5:8" ht="15.75" customHeight="1" x14ac:dyDescent="0.25">
      <c r="E808" s="2"/>
      <c r="H808" s="2"/>
    </row>
    <row r="809" spans="5:8" ht="15.75" customHeight="1" x14ac:dyDescent="0.25">
      <c r="E809" s="2"/>
      <c r="H809" s="2"/>
    </row>
    <row r="810" spans="5:8" ht="15.75" customHeight="1" x14ac:dyDescent="0.25">
      <c r="E810" s="2"/>
      <c r="H810" s="2"/>
    </row>
    <row r="811" spans="5:8" ht="15.75" customHeight="1" x14ac:dyDescent="0.25">
      <c r="E811" s="2"/>
      <c r="H811" s="2"/>
    </row>
    <row r="812" spans="5:8" ht="15.75" customHeight="1" x14ac:dyDescent="0.25">
      <c r="E812" s="2"/>
      <c r="H812" s="2"/>
    </row>
    <row r="813" spans="5:8" ht="15.75" customHeight="1" x14ac:dyDescent="0.25">
      <c r="E813" s="2"/>
      <c r="H813" s="2"/>
    </row>
    <row r="814" spans="5:8" ht="15.75" customHeight="1" x14ac:dyDescent="0.25">
      <c r="E814" s="2"/>
      <c r="H814" s="2"/>
    </row>
    <row r="815" spans="5:8" ht="15.75" customHeight="1" x14ac:dyDescent="0.25">
      <c r="E815" s="2"/>
      <c r="H815" s="2"/>
    </row>
    <row r="816" spans="5:8" ht="15.75" customHeight="1" x14ac:dyDescent="0.25">
      <c r="E816" s="2"/>
      <c r="H816" s="2"/>
    </row>
    <row r="817" spans="5:8" ht="15.75" customHeight="1" x14ac:dyDescent="0.25">
      <c r="E817" s="2"/>
      <c r="H817" s="2"/>
    </row>
    <row r="818" spans="5:8" ht="15.75" customHeight="1" x14ac:dyDescent="0.25">
      <c r="E818" s="2"/>
      <c r="H818" s="2"/>
    </row>
    <row r="819" spans="5:8" ht="15.75" customHeight="1" x14ac:dyDescent="0.25">
      <c r="E819" s="2"/>
      <c r="H819" s="2"/>
    </row>
    <row r="820" spans="5:8" ht="15.75" customHeight="1" x14ac:dyDescent="0.25">
      <c r="E820" s="2"/>
      <c r="H820" s="2"/>
    </row>
    <row r="821" spans="5:8" ht="15.75" customHeight="1" x14ac:dyDescent="0.25">
      <c r="E821" s="2"/>
      <c r="H821" s="2"/>
    </row>
    <row r="822" spans="5:8" ht="15.75" customHeight="1" x14ac:dyDescent="0.25">
      <c r="E822" s="2"/>
      <c r="H822" s="2"/>
    </row>
    <row r="823" spans="5:8" ht="15.75" customHeight="1" x14ac:dyDescent="0.25">
      <c r="E823" s="2"/>
      <c r="H823" s="2"/>
    </row>
    <row r="824" spans="5:8" ht="15.75" customHeight="1" x14ac:dyDescent="0.25">
      <c r="E824" s="2"/>
      <c r="H824" s="2"/>
    </row>
    <row r="825" spans="5:8" ht="15.75" customHeight="1" x14ac:dyDescent="0.25">
      <c r="E825" s="2"/>
      <c r="H825" s="2"/>
    </row>
    <row r="826" spans="5:8" ht="15.75" customHeight="1" x14ac:dyDescent="0.25">
      <c r="E826" s="2"/>
      <c r="H826" s="2"/>
    </row>
    <row r="827" spans="5:8" ht="15.75" customHeight="1" x14ac:dyDescent="0.25">
      <c r="E827" s="2"/>
      <c r="H827" s="2"/>
    </row>
    <row r="828" spans="5:8" ht="15.75" customHeight="1" x14ac:dyDescent="0.25">
      <c r="E828" s="2"/>
      <c r="H828" s="2"/>
    </row>
    <row r="829" spans="5:8" ht="15.75" customHeight="1" x14ac:dyDescent="0.25">
      <c r="E829" s="2"/>
      <c r="H829" s="2"/>
    </row>
    <row r="830" spans="5:8" ht="15.75" customHeight="1" x14ac:dyDescent="0.25">
      <c r="E830" s="2"/>
      <c r="H830" s="2"/>
    </row>
    <row r="831" spans="5:8" ht="15.75" customHeight="1" x14ac:dyDescent="0.25">
      <c r="E831" s="2"/>
      <c r="H831" s="2"/>
    </row>
    <row r="832" spans="5:8" ht="15.75" customHeight="1" x14ac:dyDescent="0.25">
      <c r="E832" s="2"/>
      <c r="H832" s="2"/>
    </row>
    <row r="833" spans="5:8" ht="15.75" customHeight="1" x14ac:dyDescent="0.25">
      <c r="E833" s="2"/>
      <c r="H833" s="2"/>
    </row>
    <row r="834" spans="5:8" ht="15.75" customHeight="1" x14ac:dyDescent="0.25">
      <c r="E834" s="2"/>
      <c r="H834" s="2"/>
    </row>
    <row r="835" spans="5:8" ht="15.75" customHeight="1" x14ac:dyDescent="0.25">
      <c r="E835" s="2"/>
      <c r="H835" s="2"/>
    </row>
    <row r="836" spans="5:8" ht="15.75" customHeight="1" x14ac:dyDescent="0.25">
      <c r="E836" s="2"/>
      <c r="H836" s="2"/>
    </row>
    <row r="837" spans="5:8" ht="15.75" customHeight="1" x14ac:dyDescent="0.25">
      <c r="E837" s="2"/>
      <c r="H837" s="2"/>
    </row>
    <row r="838" spans="5:8" ht="15.75" customHeight="1" x14ac:dyDescent="0.25">
      <c r="E838" s="2"/>
      <c r="H838" s="2"/>
    </row>
    <row r="839" spans="5:8" ht="15.75" customHeight="1" x14ac:dyDescent="0.25">
      <c r="E839" s="2"/>
      <c r="H839" s="2"/>
    </row>
    <row r="840" spans="5:8" ht="15.75" customHeight="1" x14ac:dyDescent="0.25">
      <c r="E840" s="2"/>
      <c r="H840" s="2"/>
    </row>
    <row r="841" spans="5:8" ht="15.75" customHeight="1" x14ac:dyDescent="0.25">
      <c r="E841" s="2"/>
      <c r="H841" s="2"/>
    </row>
    <row r="842" spans="5:8" ht="15.75" customHeight="1" x14ac:dyDescent="0.25">
      <c r="E842" s="2"/>
      <c r="H842" s="2"/>
    </row>
    <row r="843" spans="5:8" ht="15.75" customHeight="1" x14ac:dyDescent="0.25">
      <c r="E843" s="2"/>
      <c r="H843" s="2"/>
    </row>
    <row r="844" spans="5:8" ht="15.75" customHeight="1" x14ac:dyDescent="0.25">
      <c r="E844" s="2"/>
      <c r="H844" s="2"/>
    </row>
    <row r="845" spans="5:8" ht="15.75" customHeight="1" x14ac:dyDescent="0.25">
      <c r="E845" s="2"/>
      <c r="H845" s="2"/>
    </row>
    <row r="846" spans="5:8" ht="15.75" customHeight="1" x14ac:dyDescent="0.25">
      <c r="E846" s="2"/>
      <c r="H846" s="2"/>
    </row>
    <row r="847" spans="5:8" ht="15.75" customHeight="1" x14ac:dyDescent="0.25">
      <c r="E847" s="2"/>
      <c r="H847" s="2"/>
    </row>
    <row r="848" spans="5:8" ht="15.75" customHeight="1" x14ac:dyDescent="0.25">
      <c r="E848" s="2"/>
      <c r="H848" s="2"/>
    </row>
    <row r="849" spans="5:8" ht="15.75" customHeight="1" x14ac:dyDescent="0.25">
      <c r="E849" s="2"/>
      <c r="H849" s="2"/>
    </row>
    <row r="850" spans="5:8" ht="15.75" customHeight="1" x14ac:dyDescent="0.25">
      <c r="E850" s="2"/>
      <c r="H850" s="2"/>
    </row>
    <row r="851" spans="5:8" ht="15.75" customHeight="1" x14ac:dyDescent="0.25">
      <c r="E851" s="2"/>
      <c r="H851" s="2"/>
    </row>
    <row r="852" spans="5:8" ht="15.75" customHeight="1" x14ac:dyDescent="0.25">
      <c r="E852" s="2"/>
      <c r="H852" s="2"/>
    </row>
    <row r="853" spans="5:8" ht="15.75" customHeight="1" x14ac:dyDescent="0.25">
      <c r="E853" s="2"/>
      <c r="H853" s="2"/>
    </row>
    <row r="854" spans="5:8" ht="15.75" customHeight="1" x14ac:dyDescent="0.25">
      <c r="E854" s="2"/>
      <c r="H854" s="2"/>
    </row>
    <row r="855" spans="5:8" ht="15.75" customHeight="1" x14ac:dyDescent="0.25">
      <c r="E855" s="2"/>
      <c r="H855" s="2"/>
    </row>
    <row r="856" spans="5:8" ht="15.75" customHeight="1" x14ac:dyDescent="0.25">
      <c r="E856" s="2"/>
      <c r="H856" s="2"/>
    </row>
    <row r="857" spans="5:8" ht="15.75" customHeight="1" x14ac:dyDescent="0.25">
      <c r="E857" s="2"/>
      <c r="H857" s="2"/>
    </row>
    <row r="858" spans="5:8" ht="15.75" customHeight="1" x14ac:dyDescent="0.25">
      <c r="E858" s="2"/>
      <c r="H858" s="2"/>
    </row>
    <row r="859" spans="5:8" ht="15.75" customHeight="1" x14ac:dyDescent="0.25">
      <c r="E859" s="2"/>
      <c r="H859" s="2"/>
    </row>
    <row r="860" spans="5:8" ht="15.75" customHeight="1" x14ac:dyDescent="0.25">
      <c r="E860" s="2"/>
      <c r="H860" s="2"/>
    </row>
    <row r="861" spans="5:8" ht="15.75" customHeight="1" x14ac:dyDescent="0.25">
      <c r="E861" s="2"/>
      <c r="H861" s="2"/>
    </row>
    <row r="862" spans="5:8" ht="15.75" customHeight="1" x14ac:dyDescent="0.25">
      <c r="E862" s="2"/>
      <c r="H862" s="2"/>
    </row>
    <row r="863" spans="5:8" ht="15.75" customHeight="1" x14ac:dyDescent="0.25">
      <c r="E863" s="2"/>
      <c r="H863" s="2"/>
    </row>
    <row r="864" spans="5:8" ht="15.75" customHeight="1" x14ac:dyDescent="0.25">
      <c r="E864" s="2"/>
      <c r="H864" s="2"/>
    </row>
    <row r="865" spans="5:8" ht="15.75" customHeight="1" x14ac:dyDescent="0.25">
      <c r="E865" s="2"/>
      <c r="H865" s="2"/>
    </row>
    <row r="866" spans="5:8" ht="15.75" customHeight="1" x14ac:dyDescent="0.25">
      <c r="E866" s="2"/>
      <c r="H866" s="2"/>
    </row>
    <row r="867" spans="5:8" ht="15.75" customHeight="1" x14ac:dyDescent="0.25">
      <c r="E867" s="2"/>
      <c r="H867" s="2"/>
    </row>
    <row r="868" spans="5:8" ht="15.75" customHeight="1" x14ac:dyDescent="0.25">
      <c r="E868" s="2"/>
      <c r="H868" s="2"/>
    </row>
    <row r="869" spans="5:8" ht="15.75" customHeight="1" x14ac:dyDescent="0.25">
      <c r="E869" s="2"/>
      <c r="H869" s="2"/>
    </row>
    <row r="870" spans="5:8" ht="15.75" customHeight="1" x14ac:dyDescent="0.25">
      <c r="E870" s="2"/>
      <c r="H870" s="2"/>
    </row>
    <row r="871" spans="5:8" ht="15.75" customHeight="1" x14ac:dyDescent="0.25">
      <c r="E871" s="2"/>
      <c r="H871" s="2"/>
    </row>
    <row r="872" spans="5:8" ht="15.75" customHeight="1" x14ac:dyDescent="0.25">
      <c r="E872" s="2"/>
      <c r="H872" s="2"/>
    </row>
    <row r="873" spans="5:8" ht="15.75" customHeight="1" x14ac:dyDescent="0.25">
      <c r="E873" s="2"/>
      <c r="H873" s="2"/>
    </row>
    <row r="874" spans="5:8" ht="15.75" customHeight="1" x14ac:dyDescent="0.25">
      <c r="E874" s="2"/>
      <c r="H874" s="2"/>
    </row>
    <row r="875" spans="5:8" ht="15.75" customHeight="1" x14ac:dyDescent="0.25">
      <c r="E875" s="2"/>
      <c r="H875" s="2"/>
    </row>
    <row r="876" spans="5:8" ht="15.75" customHeight="1" x14ac:dyDescent="0.25">
      <c r="E876" s="2"/>
      <c r="H876" s="2"/>
    </row>
    <row r="877" spans="5:8" ht="15.75" customHeight="1" x14ac:dyDescent="0.25">
      <c r="E877" s="2"/>
      <c r="H877" s="2"/>
    </row>
    <row r="878" spans="5:8" ht="15.75" customHeight="1" x14ac:dyDescent="0.25">
      <c r="E878" s="2"/>
      <c r="H878" s="2"/>
    </row>
    <row r="879" spans="5:8" ht="15.75" customHeight="1" x14ac:dyDescent="0.25">
      <c r="E879" s="2"/>
      <c r="H879" s="2"/>
    </row>
    <row r="880" spans="5:8" ht="15.75" customHeight="1" x14ac:dyDescent="0.25">
      <c r="E880" s="2"/>
      <c r="H880" s="2"/>
    </row>
    <row r="881" spans="5:8" ht="15.75" customHeight="1" x14ac:dyDescent="0.25">
      <c r="E881" s="2"/>
      <c r="H881" s="2"/>
    </row>
    <row r="882" spans="5:8" ht="15.75" customHeight="1" x14ac:dyDescent="0.25">
      <c r="E882" s="2"/>
      <c r="H882" s="2"/>
    </row>
    <row r="883" spans="5:8" ht="15.75" customHeight="1" x14ac:dyDescent="0.25">
      <c r="E883" s="2"/>
      <c r="H883" s="2"/>
    </row>
    <row r="884" spans="5:8" ht="15.75" customHeight="1" x14ac:dyDescent="0.25">
      <c r="E884" s="2"/>
      <c r="H884" s="2"/>
    </row>
    <row r="885" spans="5:8" ht="15.75" customHeight="1" x14ac:dyDescent="0.25">
      <c r="E885" s="2"/>
      <c r="H885" s="2"/>
    </row>
    <row r="886" spans="5:8" ht="15.75" customHeight="1" x14ac:dyDescent="0.25">
      <c r="E886" s="2"/>
      <c r="H886" s="2"/>
    </row>
    <row r="887" spans="5:8" ht="15.75" customHeight="1" x14ac:dyDescent="0.25">
      <c r="E887" s="2"/>
      <c r="H887" s="2"/>
    </row>
    <row r="888" spans="5:8" ht="15.75" customHeight="1" x14ac:dyDescent="0.25">
      <c r="E888" s="2"/>
      <c r="H888" s="2"/>
    </row>
    <row r="889" spans="5:8" ht="15.75" customHeight="1" x14ac:dyDescent="0.25">
      <c r="E889" s="2"/>
      <c r="H889" s="2"/>
    </row>
    <row r="890" spans="5:8" ht="15.75" customHeight="1" x14ac:dyDescent="0.25">
      <c r="E890" s="2"/>
      <c r="H890" s="2"/>
    </row>
    <row r="891" spans="5:8" ht="15.75" customHeight="1" x14ac:dyDescent="0.25">
      <c r="E891" s="2"/>
      <c r="H891" s="2"/>
    </row>
    <row r="892" spans="5:8" ht="15.75" customHeight="1" x14ac:dyDescent="0.25">
      <c r="E892" s="2"/>
      <c r="H892" s="2"/>
    </row>
    <row r="893" spans="5:8" ht="15.75" customHeight="1" x14ac:dyDescent="0.25">
      <c r="E893" s="2"/>
      <c r="H893" s="2"/>
    </row>
    <row r="894" spans="5:8" ht="15.75" customHeight="1" x14ac:dyDescent="0.25">
      <c r="E894" s="2"/>
      <c r="H894" s="2"/>
    </row>
    <row r="895" spans="5:8" ht="15.75" customHeight="1" x14ac:dyDescent="0.25">
      <c r="E895" s="2"/>
      <c r="H895" s="2"/>
    </row>
    <row r="896" spans="5:8" ht="15.75" customHeight="1" x14ac:dyDescent="0.25">
      <c r="E896" s="2"/>
      <c r="H896" s="2"/>
    </row>
    <row r="897" spans="5:8" ht="15.75" customHeight="1" x14ac:dyDescent="0.25">
      <c r="E897" s="2"/>
      <c r="H897" s="2"/>
    </row>
    <row r="898" spans="5:8" ht="15.75" customHeight="1" x14ac:dyDescent="0.25">
      <c r="E898" s="2"/>
      <c r="H898" s="2"/>
    </row>
    <row r="899" spans="5:8" ht="15.75" customHeight="1" x14ac:dyDescent="0.25">
      <c r="E899" s="2"/>
      <c r="H899" s="2"/>
    </row>
    <row r="900" spans="5:8" ht="15.75" customHeight="1" x14ac:dyDescent="0.25">
      <c r="E900" s="2"/>
      <c r="H900" s="2"/>
    </row>
    <row r="901" spans="5:8" ht="15.75" customHeight="1" x14ac:dyDescent="0.25">
      <c r="E901" s="2"/>
      <c r="H901" s="2"/>
    </row>
    <row r="902" spans="5:8" ht="15.75" customHeight="1" x14ac:dyDescent="0.25">
      <c r="E902" s="2"/>
      <c r="H902" s="2"/>
    </row>
    <row r="903" spans="5:8" ht="15.75" customHeight="1" x14ac:dyDescent="0.25">
      <c r="E903" s="2"/>
      <c r="H903" s="2"/>
    </row>
    <row r="904" spans="5:8" ht="15.75" customHeight="1" x14ac:dyDescent="0.25">
      <c r="E904" s="2"/>
      <c r="H904" s="2"/>
    </row>
    <row r="905" spans="5:8" ht="15.75" customHeight="1" x14ac:dyDescent="0.25">
      <c r="E905" s="2"/>
      <c r="H905" s="2"/>
    </row>
    <row r="906" spans="5:8" ht="15.75" customHeight="1" x14ac:dyDescent="0.25">
      <c r="E906" s="2"/>
      <c r="H906" s="2"/>
    </row>
    <row r="907" spans="5:8" ht="15.75" customHeight="1" x14ac:dyDescent="0.25">
      <c r="E907" s="2"/>
      <c r="H907" s="2"/>
    </row>
    <row r="908" spans="5:8" ht="15.75" customHeight="1" x14ac:dyDescent="0.25">
      <c r="E908" s="2"/>
      <c r="H908" s="2"/>
    </row>
    <row r="909" spans="5:8" ht="15.75" customHeight="1" x14ac:dyDescent="0.25">
      <c r="E909" s="2"/>
      <c r="H909" s="2"/>
    </row>
    <row r="910" spans="5:8" ht="15.75" customHeight="1" x14ac:dyDescent="0.25">
      <c r="E910" s="2"/>
      <c r="H910" s="2"/>
    </row>
    <row r="911" spans="5:8" ht="15.75" customHeight="1" x14ac:dyDescent="0.25">
      <c r="E911" s="2"/>
      <c r="H911" s="2"/>
    </row>
    <row r="912" spans="5:8" ht="15.75" customHeight="1" x14ac:dyDescent="0.25">
      <c r="E912" s="2"/>
      <c r="H912" s="2"/>
    </row>
    <row r="913" spans="5:8" ht="15.75" customHeight="1" x14ac:dyDescent="0.25">
      <c r="E913" s="2"/>
      <c r="H913" s="2"/>
    </row>
    <row r="914" spans="5:8" ht="15.75" customHeight="1" x14ac:dyDescent="0.25">
      <c r="E914" s="2"/>
      <c r="H914" s="2"/>
    </row>
    <row r="915" spans="5:8" ht="15.75" customHeight="1" x14ac:dyDescent="0.25">
      <c r="E915" s="2"/>
      <c r="H915" s="2"/>
    </row>
    <row r="916" spans="5:8" ht="15.75" customHeight="1" x14ac:dyDescent="0.25">
      <c r="E916" s="2"/>
      <c r="H916" s="2"/>
    </row>
    <row r="917" spans="5:8" ht="15.75" customHeight="1" x14ac:dyDescent="0.25">
      <c r="E917" s="2"/>
      <c r="H917" s="2"/>
    </row>
    <row r="918" spans="5:8" ht="15.75" customHeight="1" x14ac:dyDescent="0.25">
      <c r="E918" s="2"/>
      <c r="H918" s="2"/>
    </row>
    <row r="919" spans="5:8" ht="15.75" customHeight="1" x14ac:dyDescent="0.25">
      <c r="E919" s="2"/>
      <c r="H919" s="2"/>
    </row>
    <row r="920" spans="5:8" ht="15.75" customHeight="1" x14ac:dyDescent="0.25">
      <c r="E920" s="2"/>
      <c r="H920" s="2"/>
    </row>
    <row r="921" spans="5:8" ht="15.75" customHeight="1" x14ac:dyDescent="0.25">
      <c r="E921" s="2"/>
      <c r="H921" s="2"/>
    </row>
    <row r="922" spans="5:8" ht="15.75" customHeight="1" x14ac:dyDescent="0.25">
      <c r="E922" s="2"/>
      <c r="H922" s="2"/>
    </row>
    <row r="923" spans="5:8" ht="15.75" customHeight="1" x14ac:dyDescent="0.25">
      <c r="E923" s="2"/>
      <c r="H923" s="2"/>
    </row>
    <row r="924" spans="5:8" ht="15.75" customHeight="1" x14ac:dyDescent="0.25">
      <c r="E924" s="2"/>
      <c r="H924" s="2"/>
    </row>
    <row r="925" spans="5:8" ht="15.75" customHeight="1" x14ac:dyDescent="0.25">
      <c r="E925" s="2"/>
      <c r="H925" s="2"/>
    </row>
    <row r="926" spans="5:8" ht="15.75" customHeight="1" x14ac:dyDescent="0.25">
      <c r="E926" s="2"/>
      <c r="H926" s="2"/>
    </row>
    <row r="927" spans="5:8" ht="15.75" customHeight="1" x14ac:dyDescent="0.25">
      <c r="E927" s="2"/>
      <c r="H927" s="2"/>
    </row>
    <row r="928" spans="5:8" ht="15.75" customHeight="1" x14ac:dyDescent="0.25">
      <c r="E928" s="2"/>
      <c r="H928" s="2"/>
    </row>
    <row r="929" spans="5:8" ht="15.75" customHeight="1" x14ac:dyDescent="0.25">
      <c r="E929" s="2"/>
      <c r="H929" s="2"/>
    </row>
    <row r="930" spans="5:8" ht="15.75" customHeight="1" x14ac:dyDescent="0.25">
      <c r="E930" s="2"/>
      <c r="H930" s="2"/>
    </row>
    <row r="931" spans="5:8" ht="15.75" customHeight="1" x14ac:dyDescent="0.25">
      <c r="E931" s="2"/>
      <c r="H931" s="2"/>
    </row>
    <row r="932" spans="5:8" ht="15.75" customHeight="1" x14ac:dyDescent="0.25">
      <c r="E932" s="2"/>
      <c r="H932" s="2"/>
    </row>
    <row r="933" spans="5:8" ht="15.75" customHeight="1" x14ac:dyDescent="0.25">
      <c r="E933" s="2"/>
      <c r="H933" s="2"/>
    </row>
    <row r="934" spans="5:8" ht="15.75" customHeight="1" x14ac:dyDescent="0.25">
      <c r="E934" s="2"/>
      <c r="H934" s="2"/>
    </row>
    <row r="935" spans="5:8" ht="15.75" customHeight="1" x14ac:dyDescent="0.25">
      <c r="E935" s="2"/>
      <c r="H935" s="2"/>
    </row>
    <row r="936" spans="5:8" ht="15.75" customHeight="1" x14ac:dyDescent="0.25">
      <c r="E936" s="2"/>
      <c r="H936" s="2"/>
    </row>
    <row r="937" spans="5:8" ht="15.75" customHeight="1" x14ac:dyDescent="0.25">
      <c r="E937" s="2"/>
      <c r="H937" s="2"/>
    </row>
    <row r="938" spans="5:8" ht="15.75" customHeight="1" x14ac:dyDescent="0.25">
      <c r="E938" s="2"/>
      <c r="H938" s="2"/>
    </row>
    <row r="939" spans="5:8" ht="15.75" customHeight="1" x14ac:dyDescent="0.25">
      <c r="E939" s="2"/>
      <c r="H939" s="2"/>
    </row>
    <row r="940" spans="5:8" ht="15.75" customHeight="1" x14ac:dyDescent="0.25">
      <c r="E940" s="2"/>
      <c r="H940" s="2"/>
    </row>
    <row r="941" spans="5:8" ht="15.75" customHeight="1" x14ac:dyDescent="0.25">
      <c r="E941" s="2"/>
      <c r="H941" s="2"/>
    </row>
    <row r="942" spans="5:8" ht="15.75" customHeight="1" x14ac:dyDescent="0.25">
      <c r="E942" s="2"/>
      <c r="H942" s="2"/>
    </row>
    <row r="943" spans="5:8" ht="15.75" customHeight="1" x14ac:dyDescent="0.25">
      <c r="E943" s="2"/>
      <c r="H943" s="2"/>
    </row>
    <row r="944" spans="5:8" ht="15.75" customHeight="1" x14ac:dyDescent="0.25">
      <c r="E944" s="2"/>
      <c r="H944" s="2"/>
    </row>
    <row r="945" spans="5:8" ht="15.75" customHeight="1" x14ac:dyDescent="0.25">
      <c r="E945" s="2"/>
      <c r="H945" s="2"/>
    </row>
    <row r="946" spans="5:8" ht="15.75" customHeight="1" x14ac:dyDescent="0.25">
      <c r="E946" s="2"/>
      <c r="H946" s="2"/>
    </row>
    <row r="947" spans="5:8" ht="15.75" customHeight="1" x14ac:dyDescent="0.25">
      <c r="E947" s="2"/>
      <c r="H947" s="2"/>
    </row>
    <row r="948" spans="5:8" ht="15.75" customHeight="1" x14ac:dyDescent="0.25">
      <c r="E948" s="2"/>
      <c r="H948" s="2"/>
    </row>
    <row r="949" spans="5:8" ht="15.75" customHeight="1" x14ac:dyDescent="0.25">
      <c r="E949" s="2"/>
      <c r="H949" s="2"/>
    </row>
    <row r="950" spans="5:8" ht="15.75" customHeight="1" x14ac:dyDescent="0.25">
      <c r="E950" s="2"/>
      <c r="H950" s="2"/>
    </row>
    <row r="951" spans="5:8" ht="15.75" customHeight="1" x14ac:dyDescent="0.25">
      <c r="E951" s="2"/>
      <c r="H951" s="2"/>
    </row>
    <row r="952" spans="5:8" ht="15.75" customHeight="1" x14ac:dyDescent="0.25">
      <c r="E952" s="2"/>
      <c r="H952" s="2"/>
    </row>
    <row r="953" spans="5:8" ht="15.75" customHeight="1" x14ac:dyDescent="0.25">
      <c r="E953" s="2"/>
      <c r="H953" s="2"/>
    </row>
    <row r="954" spans="5:8" ht="15.75" customHeight="1" x14ac:dyDescent="0.25">
      <c r="E954" s="2"/>
      <c r="H954" s="2"/>
    </row>
    <row r="955" spans="5:8" ht="15.75" customHeight="1" x14ac:dyDescent="0.25">
      <c r="E955" s="2"/>
      <c r="H955" s="2"/>
    </row>
    <row r="956" spans="5:8" ht="15.75" customHeight="1" x14ac:dyDescent="0.25">
      <c r="E956" s="2"/>
      <c r="H956" s="2"/>
    </row>
    <row r="957" spans="5:8" ht="15.75" customHeight="1" x14ac:dyDescent="0.25">
      <c r="E957" s="2"/>
      <c r="H957" s="2"/>
    </row>
    <row r="958" spans="5:8" ht="15.75" customHeight="1" x14ac:dyDescent="0.25">
      <c r="E958" s="2"/>
      <c r="H958" s="2"/>
    </row>
    <row r="959" spans="5:8" ht="15.75" customHeight="1" x14ac:dyDescent="0.25">
      <c r="E959" s="2"/>
      <c r="H959" s="2"/>
    </row>
    <row r="960" spans="5:8" ht="15.75" customHeight="1" x14ac:dyDescent="0.25">
      <c r="E960" s="2"/>
      <c r="H960" s="2"/>
    </row>
    <row r="961" spans="5:8" ht="15.75" customHeight="1" x14ac:dyDescent="0.25">
      <c r="E961" s="2"/>
      <c r="H961" s="2"/>
    </row>
    <row r="962" spans="5:8" ht="15.75" customHeight="1" x14ac:dyDescent="0.25">
      <c r="E962" s="2"/>
      <c r="H962" s="2"/>
    </row>
    <row r="963" spans="5:8" ht="15.75" customHeight="1" x14ac:dyDescent="0.25">
      <c r="E963" s="2"/>
      <c r="H963" s="2"/>
    </row>
    <row r="964" spans="5:8" ht="15.75" customHeight="1" x14ac:dyDescent="0.25">
      <c r="E964" s="2"/>
      <c r="H964" s="2"/>
    </row>
    <row r="965" spans="5:8" ht="15.75" customHeight="1" x14ac:dyDescent="0.25">
      <c r="E965" s="2"/>
      <c r="H965" s="2"/>
    </row>
    <row r="966" spans="5:8" ht="15.75" customHeight="1" x14ac:dyDescent="0.25">
      <c r="E966" s="2"/>
      <c r="H966" s="2"/>
    </row>
    <row r="967" spans="5:8" ht="15.75" customHeight="1" x14ac:dyDescent="0.25">
      <c r="E967" s="2"/>
      <c r="H967" s="2"/>
    </row>
    <row r="968" spans="5:8" ht="15.75" customHeight="1" x14ac:dyDescent="0.25">
      <c r="E968" s="2"/>
      <c r="H968" s="2"/>
    </row>
    <row r="969" spans="5:8" ht="15.75" customHeight="1" x14ac:dyDescent="0.25">
      <c r="E969" s="2"/>
      <c r="H969" s="2"/>
    </row>
    <row r="970" spans="5:8" ht="15.75" customHeight="1" x14ac:dyDescent="0.25">
      <c r="E970" s="2"/>
      <c r="H970" s="2"/>
    </row>
    <row r="971" spans="5:8" ht="15.75" customHeight="1" x14ac:dyDescent="0.25">
      <c r="E971" s="2"/>
      <c r="H971" s="2"/>
    </row>
    <row r="972" spans="5:8" ht="15.75" customHeight="1" x14ac:dyDescent="0.25">
      <c r="E972" s="2"/>
      <c r="H972" s="2"/>
    </row>
    <row r="973" spans="5:8" ht="15.75" customHeight="1" x14ac:dyDescent="0.25">
      <c r="E973" s="2"/>
      <c r="H973" s="2"/>
    </row>
    <row r="974" spans="5:8" ht="15.75" customHeight="1" x14ac:dyDescent="0.25">
      <c r="E974" s="2"/>
      <c r="H974" s="2"/>
    </row>
    <row r="975" spans="5:8" ht="15.75" customHeight="1" x14ac:dyDescent="0.25">
      <c r="E975" s="2"/>
      <c r="H975" s="2"/>
    </row>
    <row r="976" spans="5:8" ht="15.75" customHeight="1" x14ac:dyDescent="0.25">
      <c r="E976" s="2"/>
      <c r="H976" s="2"/>
    </row>
    <row r="977" spans="5:8" ht="15.75" customHeight="1" x14ac:dyDescent="0.25">
      <c r="E977" s="2"/>
      <c r="H977" s="2"/>
    </row>
    <row r="978" spans="5:8" ht="15.75" customHeight="1" x14ac:dyDescent="0.25">
      <c r="E978" s="2"/>
      <c r="H978" s="2"/>
    </row>
    <row r="979" spans="5:8" ht="15.75" customHeight="1" x14ac:dyDescent="0.25">
      <c r="E979" s="2"/>
      <c r="H979" s="2"/>
    </row>
    <row r="980" spans="5:8" ht="15.75" customHeight="1" x14ac:dyDescent="0.25">
      <c r="E980" s="2"/>
      <c r="H980" s="2"/>
    </row>
    <row r="981" spans="5:8" ht="15.75" customHeight="1" x14ac:dyDescent="0.25">
      <c r="E981" s="2"/>
      <c r="H981" s="2"/>
    </row>
    <row r="982" spans="5:8" ht="15.75" customHeight="1" x14ac:dyDescent="0.25">
      <c r="E982" s="2"/>
      <c r="H982" s="2"/>
    </row>
    <row r="983" spans="5:8" ht="15.75" customHeight="1" x14ac:dyDescent="0.25">
      <c r="E983" s="2"/>
      <c r="H983" s="2"/>
    </row>
    <row r="984" spans="5:8" ht="15.75" customHeight="1" x14ac:dyDescent="0.25">
      <c r="E984" s="2"/>
      <c r="H984" s="2"/>
    </row>
    <row r="985" spans="5:8" ht="15.75" customHeight="1" x14ac:dyDescent="0.25">
      <c r="E985" s="2"/>
      <c r="H985" s="2"/>
    </row>
    <row r="986" spans="5:8" ht="15.75" customHeight="1" x14ac:dyDescent="0.25">
      <c r="E986" s="2"/>
      <c r="H986" s="2"/>
    </row>
    <row r="987" spans="5:8" ht="15.75" customHeight="1" x14ac:dyDescent="0.25">
      <c r="E987" s="2"/>
      <c r="H987" s="2"/>
    </row>
    <row r="988" spans="5:8" ht="15.75" customHeight="1" x14ac:dyDescent="0.25">
      <c r="E988" s="2"/>
      <c r="H988" s="2"/>
    </row>
    <row r="989" spans="5:8" ht="15.75" customHeight="1" x14ac:dyDescent="0.25">
      <c r="E989" s="2"/>
      <c r="H989" s="2"/>
    </row>
    <row r="990" spans="5:8" ht="15.75" customHeight="1" x14ac:dyDescent="0.25">
      <c r="E990" s="2"/>
      <c r="H990" s="2"/>
    </row>
    <row r="991" spans="5:8" ht="15.75" customHeight="1" x14ac:dyDescent="0.25">
      <c r="E991" s="2"/>
      <c r="H991" s="2"/>
    </row>
    <row r="992" spans="5:8" ht="15.75" customHeight="1" x14ac:dyDescent="0.25">
      <c r="E992" s="2"/>
      <c r="H992" s="2"/>
    </row>
    <row r="993" spans="5:8" ht="15.75" customHeight="1" x14ac:dyDescent="0.25">
      <c r="E993" s="2"/>
      <c r="H993" s="2"/>
    </row>
    <row r="994" spans="5:8" ht="15.75" customHeight="1" x14ac:dyDescent="0.25">
      <c r="E994" s="2"/>
      <c r="H994" s="2"/>
    </row>
    <row r="995" spans="5:8" ht="15.75" customHeight="1" x14ac:dyDescent="0.25">
      <c r="E995" s="2"/>
      <c r="H995" s="2"/>
    </row>
    <row r="996" spans="5:8" ht="15.75" customHeight="1" x14ac:dyDescent="0.25">
      <c r="E996" s="2"/>
      <c r="H996" s="2"/>
    </row>
    <row r="997" spans="5:8" ht="15.75" customHeight="1" x14ac:dyDescent="0.25">
      <c r="E997" s="2"/>
      <c r="H997" s="2"/>
    </row>
    <row r="998" spans="5:8" ht="15.75" customHeight="1" x14ac:dyDescent="0.25">
      <c r="E998" s="2"/>
      <c r="H998" s="2"/>
    </row>
    <row r="999" spans="5:8" ht="15.75" customHeight="1" x14ac:dyDescent="0.25">
      <c r="E999" s="2"/>
      <c r="H999" s="2"/>
    </row>
    <row r="1000" spans="5:8" ht="15.75" customHeight="1" x14ac:dyDescent="0.25">
      <c r="E1000" s="2"/>
      <c r="H1000" s="2"/>
    </row>
    <row r="1001" spans="5:8" ht="15.75" customHeight="1" x14ac:dyDescent="0.25">
      <c r="E1001" s="2"/>
      <c r="H1001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7.25" customWidth="1"/>
    <col min="2" max="2" width="13.375" customWidth="1"/>
    <col min="3" max="4" width="12.5" customWidth="1"/>
    <col min="5" max="7" width="13.375" customWidth="1"/>
    <col min="8" max="8" width="12.125" customWidth="1"/>
    <col min="9" max="9" width="13.5" customWidth="1"/>
    <col min="10" max="10" width="12.625" customWidth="1"/>
    <col min="11" max="28" width="7.625" customWidth="1"/>
  </cols>
  <sheetData>
    <row r="1" spans="1:28" ht="15.75" x14ac:dyDescent="0.25">
      <c r="A1" s="1" t="s">
        <v>0</v>
      </c>
    </row>
    <row r="2" spans="1:28" ht="15.75" x14ac:dyDescent="0.25">
      <c r="A2" s="1" t="s">
        <v>1</v>
      </c>
      <c r="B2" s="1"/>
      <c r="C2" s="1"/>
      <c r="D2" s="1"/>
      <c r="F2" s="1"/>
    </row>
    <row r="3" spans="1:28" ht="15.75" x14ac:dyDescent="0.25">
      <c r="A3" s="1" t="s">
        <v>2</v>
      </c>
      <c r="B3" s="1"/>
      <c r="C3" s="1"/>
      <c r="D3" s="1"/>
      <c r="F3" s="1"/>
    </row>
    <row r="4" spans="1:28" ht="15.75" x14ac:dyDescent="0.25">
      <c r="B4" s="3" t="s">
        <v>3</v>
      </c>
      <c r="C4" s="3" t="s">
        <v>5</v>
      </c>
      <c r="D4" s="3" t="s">
        <v>6</v>
      </c>
      <c r="E4" s="3" t="s">
        <v>3</v>
      </c>
      <c r="F4" s="3" t="s">
        <v>5</v>
      </c>
      <c r="G4" s="3" t="s">
        <v>6</v>
      </c>
      <c r="H4" s="3" t="s">
        <v>3</v>
      </c>
      <c r="I4" s="3" t="s">
        <v>5</v>
      </c>
      <c r="J4" s="3" t="s">
        <v>6</v>
      </c>
    </row>
    <row r="5" spans="1:28" ht="15.75" x14ac:dyDescent="0.25">
      <c r="A5" s="1"/>
      <c r="B5" s="4">
        <v>42825</v>
      </c>
      <c r="C5" s="5">
        <v>43008</v>
      </c>
      <c r="D5" s="4">
        <v>43099</v>
      </c>
      <c r="E5" s="4">
        <v>43190</v>
      </c>
      <c r="F5" s="4">
        <v>43373</v>
      </c>
      <c r="G5" s="4">
        <v>43464</v>
      </c>
      <c r="H5" s="4">
        <v>43555</v>
      </c>
      <c r="I5" s="5">
        <v>43738</v>
      </c>
      <c r="J5" s="5">
        <v>43830</v>
      </c>
    </row>
    <row r="6" spans="1:28" ht="15.75" x14ac:dyDescent="0.25">
      <c r="B6" s="6"/>
      <c r="C6" s="6"/>
      <c r="D6" s="6"/>
      <c r="E6" s="8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0" t="s">
        <v>10</v>
      </c>
      <c r="B7" s="8">
        <v>8890584708</v>
      </c>
      <c r="C7" s="11">
        <v>3532007400</v>
      </c>
      <c r="D7" s="8">
        <v>6025337269</v>
      </c>
      <c r="E7" s="8">
        <v>6025337269</v>
      </c>
      <c r="F7" s="8">
        <v>3651611292</v>
      </c>
      <c r="G7" s="8">
        <v>5075474544</v>
      </c>
      <c r="H7" s="8">
        <v>6463700736</v>
      </c>
      <c r="I7" s="11">
        <v>1951047417</v>
      </c>
      <c r="J7" s="11">
        <v>2733007386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2" t="s">
        <v>13</v>
      </c>
      <c r="B8" s="15">
        <v>7232966417</v>
      </c>
      <c r="C8" s="16">
        <v>2940368080</v>
      </c>
      <c r="D8" s="15">
        <v>4859716514</v>
      </c>
      <c r="E8" s="8">
        <v>4859716514</v>
      </c>
      <c r="F8" s="15">
        <v>3070414561</v>
      </c>
      <c r="G8" s="15">
        <v>4064808093</v>
      </c>
      <c r="H8" s="8">
        <v>5050527775</v>
      </c>
      <c r="I8" s="11">
        <v>1481674350</v>
      </c>
      <c r="J8" s="11">
        <v>1917383681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10" t="s">
        <v>17</v>
      </c>
      <c r="B9" s="20">
        <f t="shared" ref="B9:J9" si="0">B7-B8</f>
        <v>1657618291</v>
      </c>
      <c r="C9" s="20">
        <f t="shared" si="0"/>
        <v>591639320</v>
      </c>
      <c r="D9" s="20">
        <f t="shared" si="0"/>
        <v>1165620755</v>
      </c>
      <c r="E9" s="20">
        <f t="shared" si="0"/>
        <v>1165620755</v>
      </c>
      <c r="F9" s="20">
        <f t="shared" si="0"/>
        <v>581196731</v>
      </c>
      <c r="G9" s="20">
        <f t="shared" si="0"/>
        <v>1010666451</v>
      </c>
      <c r="H9" s="20">
        <f t="shared" si="0"/>
        <v>1413172961</v>
      </c>
      <c r="I9" s="20">
        <f t="shared" si="0"/>
        <v>469373067</v>
      </c>
      <c r="J9" s="20">
        <f t="shared" si="0"/>
        <v>815623705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25"/>
      <c r="B10" s="18"/>
      <c r="C10" s="18"/>
      <c r="D10" s="18"/>
      <c r="E10" s="8"/>
      <c r="F10" s="18"/>
      <c r="G10" s="1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0" t="s">
        <v>22</v>
      </c>
      <c r="B11" s="18"/>
      <c r="C11" s="18"/>
      <c r="D11" s="18"/>
      <c r="E11" s="8"/>
      <c r="F11" s="18"/>
      <c r="G11" s="1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2" t="s">
        <v>25</v>
      </c>
      <c r="B12" s="8">
        <v>3048763</v>
      </c>
      <c r="C12" s="11">
        <v>803307</v>
      </c>
      <c r="D12" s="8">
        <v>2707774</v>
      </c>
      <c r="E12" s="8">
        <v>2707774</v>
      </c>
      <c r="F12" s="8">
        <v>28293700</v>
      </c>
      <c r="G12" s="8">
        <v>28578700</v>
      </c>
      <c r="H12" s="8">
        <v>29168700</v>
      </c>
      <c r="I12" s="8"/>
      <c r="J12" s="11">
        <v>180000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5">
      <c r="A13" s="30" t="s">
        <v>28</v>
      </c>
      <c r="B13" s="8">
        <v>85740758</v>
      </c>
      <c r="C13" s="11">
        <v>27468846</v>
      </c>
      <c r="D13" s="8">
        <v>59312513</v>
      </c>
      <c r="E13" s="8">
        <v>59312513</v>
      </c>
      <c r="F13" s="8">
        <v>23067322</v>
      </c>
      <c r="G13" s="8">
        <v>44746227</v>
      </c>
      <c r="H13" s="8">
        <v>74216249</v>
      </c>
      <c r="I13" s="11">
        <v>18736606</v>
      </c>
      <c r="J13" s="11">
        <v>39430839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2" t="s">
        <v>31</v>
      </c>
      <c r="B14" s="17"/>
      <c r="C14" s="8"/>
      <c r="D14" s="8"/>
      <c r="E14" s="8"/>
      <c r="F14" s="17"/>
      <c r="G14" s="1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5">
      <c r="A15" s="10" t="s">
        <v>35</v>
      </c>
      <c r="B15" s="20">
        <f t="shared" ref="B15:J15" si="1">B9+B12-SUM(B13,B14)</f>
        <v>1574926296</v>
      </c>
      <c r="C15" s="20">
        <f t="shared" si="1"/>
        <v>564973781</v>
      </c>
      <c r="D15" s="20">
        <f t="shared" si="1"/>
        <v>1109016016</v>
      </c>
      <c r="E15" s="20">
        <f t="shared" si="1"/>
        <v>1109016016</v>
      </c>
      <c r="F15" s="20">
        <f t="shared" si="1"/>
        <v>586423109</v>
      </c>
      <c r="G15" s="20">
        <f t="shared" si="1"/>
        <v>994498924</v>
      </c>
      <c r="H15" s="20">
        <f t="shared" si="1"/>
        <v>1368125412</v>
      </c>
      <c r="I15" s="20">
        <f t="shared" si="1"/>
        <v>450636461</v>
      </c>
      <c r="J15" s="20">
        <f t="shared" si="1"/>
        <v>776372866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33" t="s">
        <v>43</v>
      </c>
      <c r="B16" s="18"/>
      <c r="C16" s="18"/>
      <c r="D16" s="18"/>
      <c r="E16" s="8"/>
      <c r="F16" s="18"/>
      <c r="G16" s="1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2" t="s">
        <v>49</v>
      </c>
      <c r="B17" s="8">
        <v>-88999461</v>
      </c>
      <c r="C17" s="11">
        <v>-35246922</v>
      </c>
      <c r="D17" s="8">
        <v>-78833842</v>
      </c>
      <c r="E17" s="8">
        <v>-78833842</v>
      </c>
      <c r="F17" s="8">
        <v>-2696144</v>
      </c>
      <c r="G17" s="8">
        <v>26787645</v>
      </c>
      <c r="H17" s="8">
        <v>-56936461</v>
      </c>
      <c r="I17" s="11">
        <v>-1279797</v>
      </c>
      <c r="J17" s="11">
        <v>-22187223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12" t="s">
        <v>53</v>
      </c>
      <c r="B18" s="8">
        <v>176059194</v>
      </c>
      <c r="C18" s="11">
        <v>39759372</v>
      </c>
      <c r="D18" s="8">
        <v>121644398</v>
      </c>
      <c r="E18" s="8">
        <v>121644398</v>
      </c>
      <c r="F18" s="8">
        <v>55584475</v>
      </c>
      <c r="G18" s="8">
        <v>102590883</v>
      </c>
      <c r="H18" s="8">
        <v>123789864</v>
      </c>
      <c r="I18" s="11">
        <v>29159793</v>
      </c>
      <c r="J18" s="11">
        <v>77970722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12" t="s">
        <v>56</v>
      </c>
      <c r="B19" s="8">
        <v>143463422</v>
      </c>
      <c r="C19" s="11">
        <v>39068753</v>
      </c>
      <c r="D19" s="8">
        <v>88931495</v>
      </c>
      <c r="E19" s="8">
        <v>-88931495</v>
      </c>
      <c r="F19" s="8">
        <v>72871701</v>
      </c>
      <c r="G19" s="8">
        <v>147455801</v>
      </c>
      <c r="H19" s="8">
        <v>-191251212</v>
      </c>
      <c r="I19" s="11">
        <v>-36935917</v>
      </c>
      <c r="J19" s="11">
        <v>-53328243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s="25"/>
      <c r="B20" s="18">
        <f t="shared" ref="B20:D20" si="2">B17+B18-B19</f>
        <v>-56403689</v>
      </c>
      <c r="C20" s="18">
        <f t="shared" si="2"/>
        <v>-34556303</v>
      </c>
      <c r="D20" s="18">
        <f t="shared" si="2"/>
        <v>-46120939</v>
      </c>
      <c r="E20" s="18">
        <f>E18+E17+E19</f>
        <v>-46120939</v>
      </c>
      <c r="F20" s="18">
        <v>89</v>
      </c>
      <c r="G20" s="18">
        <f>-G17+G18-G19</f>
        <v>-71652563</v>
      </c>
      <c r="H20" s="18">
        <f t="shared" ref="H20:J20" si="3">H18+H17+H19</f>
        <v>-124397809</v>
      </c>
      <c r="I20" s="18">
        <f t="shared" si="3"/>
        <v>-9055921</v>
      </c>
      <c r="J20" s="18">
        <f t="shared" si="3"/>
        <v>2455256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15.75" customHeight="1" x14ac:dyDescent="0.25">
      <c r="A21" s="10" t="s">
        <v>62</v>
      </c>
      <c r="B21" s="20">
        <f t="shared" ref="B21:J21" si="4">B15+B20</f>
        <v>1518522607</v>
      </c>
      <c r="C21" s="20">
        <f t="shared" si="4"/>
        <v>530417478</v>
      </c>
      <c r="D21" s="20">
        <f t="shared" si="4"/>
        <v>1062895077</v>
      </c>
      <c r="E21" s="20">
        <f t="shared" si="4"/>
        <v>1062895077</v>
      </c>
      <c r="F21" s="20">
        <f t="shared" si="4"/>
        <v>586423198</v>
      </c>
      <c r="G21" s="20">
        <f t="shared" si="4"/>
        <v>922846361</v>
      </c>
      <c r="H21" s="20">
        <f t="shared" si="4"/>
        <v>1243727603</v>
      </c>
      <c r="I21" s="20">
        <f t="shared" si="4"/>
        <v>441580540</v>
      </c>
      <c r="J21" s="20">
        <f t="shared" si="4"/>
        <v>778828122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25">
      <c r="A22" s="25"/>
      <c r="B22" s="18"/>
      <c r="C22" s="18"/>
      <c r="D22" s="18"/>
      <c r="E22" s="18"/>
      <c r="F22" s="18"/>
      <c r="G22" s="1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25">
      <c r="A23" s="13" t="s">
        <v>68</v>
      </c>
      <c r="B23" s="18">
        <v>-97500000</v>
      </c>
      <c r="C23" s="34">
        <v>-22500000</v>
      </c>
      <c r="D23" s="18">
        <v>-77500000</v>
      </c>
      <c r="E23" s="18">
        <v>-77500000</v>
      </c>
      <c r="F23" s="18">
        <v>-15000000</v>
      </c>
      <c r="G23" s="18">
        <v>-15000000</v>
      </c>
      <c r="H23" s="18">
        <v>-15000000</v>
      </c>
      <c r="I23" s="34">
        <v>75000</v>
      </c>
      <c r="J23" s="34">
        <v>75000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5.75" customHeight="1" x14ac:dyDescent="0.25">
      <c r="A24" s="10" t="s">
        <v>71</v>
      </c>
      <c r="B24" s="18">
        <f t="shared" ref="B24:J24" si="5">B21+B23</f>
        <v>1421022607</v>
      </c>
      <c r="C24" s="18">
        <f t="shared" si="5"/>
        <v>507917478</v>
      </c>
      <c r="D24" s="18">
        <f t="shared" si="5"/>
        <v>985395077</v>
      </c>
      <c r="E24" s="18">
        <f t="shared" si="5"/>
        <v>985395077</v>
      </c>
      <c r="F24" s="18">
        <f t="shared" si="5"/>
        <v>571423198</v>
      </c>
      <c r="G24" s="18">
        <f t="shared" si="5"/>
        <v>907846361</v>
      </c>
      <c r="H24" s="18">
        <f t="shared" si="5"/>
        <v>1228727603</v>
      </c>
      <c r="I24" s="18">
        <f t="shared" si="5"/>
        <v>441655540</v>
      </c>
      <c r="J24" s="18">
        <f t="shared" si="5"/>
        <v>778903122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5.75" customHeight="1" x14ac:dyDescent="0.25">
      <c r="A25" s="25"/>
      <c r="B25" s="18"/>
      <c r="C25" s="18"/>
      <c r="D25" s="18"/>
      <c r="E25" s="18"/>
      <c r="F25" s="18"/>
      <c r="G25" s="1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25">
      <c r="A26" s="10" t="s">
        <v>78</v>
      </c>
      <c r="B26" s="43">
        <f>B24/('1'!B50/10)</f>
        <v>3.9332486861490725</v>
      </c>
      <c r="C26" s="43">
        <f>C24/('1'!C50/10)</f>
        <v>1.4058648632151216</v>
      </c>
      <c r="D26" s="43">
        <f>D24/('1'!D50/10)</f>
        <v>2.7274751807998605</v>
      </c>
      <c r="E26" s="43">
        <f>E24/('1'!E50/10)</f>
        <v>2.7274751807998605</v>
      </c>
      <c r="F26" s="43">
        <f>F24/('1'!F50/10)</f>
        <v>1.5816423550878818</v>
      </c>
      <c r="G26" s="43">
        <f>G24/('1'!G50/10)</f>
        <v>2.2843891671745489</v>
      </c>
      <c r="H26" s="43">
        <f>H24/('1'!H50/10)</f>
        <v>3.0918139305088319</v>
      </c>
      <c r="I26" s="43">
        <f>I24/('1'!I50/10)</f>
        <v>1.1113258526335887</v>
      </c>
      <c r="J26" s="43">
        <f>J24/('1'!J50/10)</f>
        <v>1.9599327932705524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ht="15.75" customHeight="1" x14ac:dyDescent="0.25">
      <c r="A27" s="33" t="s">
        <v>88</v>
      </c>
      <c r="B27" s="12">
        <v>361284709</v>
      </c>
      <c r="C27" s="12">
        <v>361284709</v>
      </c>
      <c r="D27" s="25">
        <v>361284709</v>
      </c>
      <c r="E27" s="25">
        <v>361284709</v>
      </c>
      <c r="F27" s="12">
        <v>361284709</v>
      </c>
      <c r="G27" s="25">
        <v>397413179</v>
      </c>
      <c r="H27" s="25">
        <v>361284709</v>
      </c>
      <c r="I27" s="25">
        <v>397413179</v>
      </c>
      <c r="J27" s="2">
        <v>397413179</v>
      </c>
    </row>
    <row r="28" spans="1:28" ht="15.75" customHeight="1" x14ac:dyDescent="0.25">
      <c r="E28" s="2"/>
      <c r="H28" s="2"/>
      <c r="I28" s="2"/>
      <c r="J28" s="2"/>
    </row>
    <row r="29" spans="1:28" ht="15.75" customHeight="1" x14ac:dyDescent="0.2"/>
    <row r="30" spans="1:28" ht="15.75" customHeight="1" x14ac:dyDescent="0.2"/>
    <row r="31" spans="1:28" ht="15.75" customHeight="1" x14ac:dyDescent="0.2"/>
    <row r="32" spans="1:2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1" ht="15.75" customHeight="1" x14ac:dyDescent="0.2"/>
    <row r="50" spans="1:1" ht="15.75" customHeight="1" x14ac:dyDescent="0.25">
      <c r="A50" s="2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1" sqref="D21"/>
    </sheetView>
  </sheetViews>
  <sheetFormatPr defaultColWidth="12.625" defaultRowHeight="15" customHeight="1" x14ac:dyDescent="0.2"/>
  <cols>
    <col min="1" max="1" width="43" customWidth="1"/>
    <col min="2" max="2" width="14.375" customWidth="1"/>
    <col min="3" max="4" width="13.5" customWidth="1"/>
    <col min="5" max="5" width="14" customWidth="1"/>
    <col min="6" max="6" width="14.375" customWidth="1"/>
    <col min="7" max="7" width="14" customWidth="1"/>
    <col min="8" max="8" width="15.75" customWidth="1"/>
    <col min="9" max="10" width="13.125" customWidth="1"/>
    <col min="11" max="27" width="7.625" customWidth="1"/>
  </cols>
  <sheetData>
    <row r="1" spans="1:11" ht="15.75" x14ac:dyDescent="0.25">
      <c r="A1" s="1" t="s">
        <v>0</v>
      </c>
      <c r="B1" s="2"/>
    </row>
    <row r="2" spans="1:11" ht="15.75" x14ac:dyDescent="0.25">
      <c r="A2" s="1" t="s">
        <v>4</v>
      </c>
      <c r="B2" s="1"/>
      <c r="C2" s="1"/>
      <c r="D2" s="1"/>
      <c r="F2" s="1"/>
    </row>
    <row r="3" spans="1:11" ht="15.75" x14ac:dyDescent="0.25">
      <c r="A3" s="1" t="s">
        <v>2</v>
      </c>
      <c r="B3" s="1"/>
      <c r="C3" s="1"/>
      <c r="D3" s="1"/>
      <c r="F3" s="1"/>
    </row>
    <row r="4" spans="1:11" ht="15.75" x14ac:dyDescent="0.25">
      <c r="B4" s="3" t="s">
        <v>3</v>
      </c>
      <c r="C4" s="3" t="s">
        <v>5</v>
      </c>
      <c r="D4" s="3" t="s">
        <v>6</v>
      </c>
      <c r="E4" s="3" t="s">
        <v>3</v>
      </c>
      <c r="F4" s="3" t="s">
        <v>5</v>
      </c>
      <c r="G4" s="3" t="s">
        <v>6</v>
      </c>
      <c r="H4" s="3" t="s">
        <v>3</v>
      </c>
      <c r="I4" s="3" t="s">
        <v>5</v>
      </c>
      <c r="J4" s="3" t="s">
        <v>6</v>
      </c>
    </row>
    <row r="5" spans="1:11" ht="15.75" x14ac:dyDescent="0.25">
      <c r="B5" s="4">
        <v>42825</v>
      </c>
      <c r="C5" s="5">
        <v>43008</v>
      </c>
      <c r="D5" s="4">
        <v>43099</v>
      </c>
      <c r="E5" s="4">
        <v>43190</v>
      </c>
      <c r="F5" s="4">
        <v>43373</v>
      </c>
      <c r="G5" s="4">
        <v>43464</v>
      </c>
      <c r="H5" s="4">
        <v>43555</v>
      </c>
      <c r="I5" s="5">
        <v>43738</v>
      </c>
      <c r="J5" s="5">
        <v>43830</v>
      </c>
    </row>
    <row r="6" spans="1:11" x14ac:dyDescent="0.25">
      <c r="A6" s="10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2" t="s">
        <v>12</v>
      </c>
      <c r="B7" s="8">
        <v>5600882379</v>
      </c>
      <c r="C7" s="11">
        <v>2766644769</v>
      </c>
      <c r="D7" s="8">
        <v>6751915244</v>
      </c>
      <c r="E7" s="8">
        <v>8963829878</v>
      </c>
      <c r="F7" s="8">
        <v>2374014035</v>
      </c>
      <c r="G7" s="8">
        <v>5806685461</v>
      </c>
      <c r="H7" s="8">
        <v>7891253791</v>
      </c>
      <c r="I7" s="11">
        <v>1704685239</v>
      </c>
      <c r="J7" s="11">
        <v>3703462335</v>
      </c>
      <c r="K7" s="8"/>
    </row>
    <row r="8" spans="1:11" ht="15.75" x14ac:dyDescent="0.25">
      <c r="A8" s="14" t="s">
        <v>14</v>
      </c>
      <c r="B8" s="8">
        <v>-971744410</v>
      </c>
      <c r="C8" s="11">
        <v>-2303280142</v>
      </c>
      <c r="D8" s="8">
        <v>-3722361034</v>
      </c>
      <c r="E8" s="8">
        <v>-4910251763</v>
      </c>
      <c r="F8" s="8">
        <v>-1991478030</v>
      </c>
      <c r="G8" s="8">
        <v>-3092157368</v>
      </c>
      <c r="H8" s="8">
        <v>-4976314804</v>
      </c>
      <c r="I8" s="11">
        <v>-1279216689</v>
      </c>
      <c r="J8" s="11">
        <v>-1251998400</v>
      </c>
      <c r="K8" s="8"/>
    </row>
    <row r="9" spans="1:11" ht="15.75" x14ac:dyDescent="0.25">
      <c r="A9" s="14" t="s">
        <v>15</v>
      </c>
      <c r="B9" s="8">
        <v>81838822</v>
      </c>
      <c r="C9" s="11">
        <v>18650176</v>
      </c>
      <c r="D9" s="8">
        <v>63822913</v>
      </c>
      <c r="E9" s="8">
        <v>6869481</v>
      </c>
      <c r="F9" s="8">
        <v>26033072</v>
      </c>
      <c r="G9" s="17">
        <v>80132557</v>
      </c>
      <c r="H9" s="8">
        <v>45417750</v>
      </c>
      <c r="I9" s="11">
        <v>94860513</v>
      </c>
      <c r="J9" s="11">
        <v>90657040</v>
      </c>
      <c r="K9" s="8"/>
    </row>
    <row r="10" spans="1:11" ht="15.75" x14ac:dyDescent="0.25">
      <c r="A10" s="14" t="s">
        <v>16</v>
      </c>
      <c r="B10" s="8">
        <v>928375</v>
      </c>
      <c r="C10" s="8"/>
      <c r="D10" s="8"/>
      <c r="E10" s="8">
        <v>1256999</v>
      </c>
      <c r="F10" s="8"/>
      <c r="G10" s="17"/>
      <c r="H10" s="8">
        <v>2999</v>
      </c>
      <c r="I10" s="8"/>
      <c r="J10" s="8"/>
      <c r="K10" s="8"/>
    </row>
    <row r="11" spans="1:11" x14ac:dyDescent="0.25">
      <c r="A11" s="12" t="s">
        <v>18</v>
      </c>
      <c r="B11" s="8">
        <v>-44338947</v>
      </c>
      <c r="C11" s="11">
        <v>-34740079</v>
      </c>
      <c r="D11" s="8">
        <v>-70719752</v>
      </c>
      <c r="E11" s="8">
        <v>148677999</v>
      </c>
      <c r="F11" s="8">
        <v>-65771727</v>
      </c>
      <c r="G11" s="8">
        <v>-138247868</v>
      </c>
      <c r="H11" s="8">
        <v>-210586497</v>
      </c>
      <c r="I11" s="11">
        <v>-36526752</v>
      </c>
      <c r="J11" s="11">
        <v>-42250602</v>
      </c>
      <c r="K11" s="8"/>
    </row>
    <row r="12" spans="1:11" x14ac:dyDescent="0.25">
      <c r="A12" s="12" t="s">
        <v>19</v>
      </c>
      <c r="B12" s="8">
        <v>-22922166</v>
      </c>
      <c r="C12" s="21">
        <v>-23654421</v>
      </c>
      <c r="D12" s="17">
        <v>-73161979</v>
      </c>
      <c r="E12" s="8">
        <v>-181937141</v>
      </c>
      <c r="F12" s="8">
        <v>-8426465</v>
      </c>
      <c r="G12" s="8">
        <v>50889267</v>
      </c>
      <c r="H12" s="8">
        <v>-79169477</v>
      </c>
      <c r="I12" s="11">
        <v>-3469469</v>
      </c>
      <c r="J12" s="11">
        <v>-7317223</v>
      </c>
      <c r="K12" s="8"/>
    </row>
    <row r="13" spans="1:11" x14ac:dyDescent="0.25">
      <c r="A13" s="24"/>
      <c r="B13" s="20">
        <f t="shared" ref="B13:J13" si="0">SUM(B7:B12)</f>
        <v>4644644053</v>
      </c>
      <c r="C13" s="20">
        <f t="shared" si="0"/>
        <v>423620303</v>
      </c>
      <c r="D13" s="20">
        <f t="shared" si="0"/>
        <v>2949495392</v>
      </c>
      <c r="E13" s="20">
        <f t="shared" si="0"/>
        <v>4028445453</v>
      </c>
      <c r="F13" s="20">
        <f t="shared" si="0"/>
        <v>334370885</v>
      </c>
      <c r="G13" s="20">
        <f t="shared" si="0"/>
        <v>2707302049</v>
      </c>
      <c r="H13" s="20">
        <f t="shared" si="0"/>
        <v>2670603762</v>
      </c>
      <c r="I13" s="20">
        <f t="shared" si="0"/>
        <v>480332842</v>
      </c>
      <c r="J13" s="20">
        <f t="shared" si="0"/>
        <v>2492553150</v>
      </c>
      <c r="K13" s="8"/>
    </row>
    <row r="14" spans="1:1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10" t="s">
        <v>23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26.25" customHeight="1" x14ac:dyDescent="0.25">
      <c r="A16" s="28" t="s">
        <v>24</v>
      </c>
      <c r="B16" s="8">
        <v>-6151090</v>
      </c>
      <c r="C16" s="11">
        <v>-4874172</v>
      </c>
      <c r="D16" s="8">
        <v>-5071878</v>
      </c>
      <c r="E16" s="8">
        <v>-33285048</v>
      </c>
      <c r="F16" s="8">
        <v>-102113453</v>
      </c>
      <c r="G16" s="8">
        <v>-225584622</v>
      </c>
      <c r="H16" s="8">
        <v>-225995240</v>
      </c>
      <c r="I16" s="11">
        <v>-26221281</v>
      </c>
      <c r="J16" s="11">
        <v>-73663629</v>
      </c>
      <c r="K16" s="8"/>
    </row>
    <row r="17" spans="1:11" x14ac:dyDescent="0.25">
      <c r="A17" s="29" t="s">
        <v>27</v>
      </c>
      <c r="B17" s="8">
        <v>851625</v>
      </c>
      <c r="C17" s="31">
        <v>350000</v>
      </c>
      <c r="D17" s="32">
        <v>1365000</v>
      </c>
      <c r="E17" s="8">
        <v>1365000</v>
      </c>
      <c r="F17" s="8">
        <v>3000</v>
      </c>
      <c r="G17" s="8"/>
      <c r="H17" s="8">
        <v>3002</v>
      </c>
      <c r="I17" s="8"/>
      <c r="J17" s="8"/>
      <c r="K17" s="8"/>
    </row>
    <row r="18" spans="1:11" x14ac:dyDescent="0.25">
      <c r="A18" s="29" t="s">
        <v>32</v>
      </c>
      <c r="B18" s="8">
        <v>56176789</v>
      </c>
      <c r="C18" s="31">
        <v>13837010</v>
      </c>
      <c r="D18" s="32">
        <v>43001238</v>
      </c>
      <c r="E18" s="8">
        <v>154113783</v>
      </c>
      <c r="F18" s="8">
        <v>33957178</v>
      </c>
      <c r="G18" s="8">
        <v>104272576</v>
      </c>
      <c r="H18" s="8">
        <v>159958534</v>
      </c>
      <c r="I18" s="11">
        <v>33506014</v>
      </c>
      <c r="J18" s="11">
        <v>63556081</v>
      </c>
      <c r="K18" s="8"/>
    </row>
    <row r="19" spans="1:11" x14ac:dyDescent="0.25">
      <c r="A19" s="24"/>
      <c r="B19" s="20">
        <f t="shared" ref="B19:J19" si="1">SUM(B16:B18)</f>
        <v>50877324</v>
      </c>
      <c r="C19" s="20">
        <f t="shared" si="1"/>
        <v>9312838</v>
      </c>
      <c r="D19" s="20">
        <f t="shared" si="1"/>
        <v>39294360</v>
      </c>
      <c r="E19" s="20">
        <f t="shared" si="1"/>
        <v>122193735</v>
      </c>
      <c r="F19" s="20">
        <f t="shared" si="1"/>
        <v>-68153275</v>
      </c>
      <c r="G19" s="20">
        <f t="shared" si="1"/>
        <v>-121312046</v>
      </c>
      <c r="H19" s="20">
        <f t="shared" si="1"/>
        <v>-66033704</v>
      </c>
      <c r="I19" s="20">
        <f t="shared" si="1"/>
        <v>7284733</v>
      </c>
      <c r="J19" s="20">
        <f t="shared" si="1"/>
        <v>-10107548</v>
      </c>
      <c r="K19" s="8"/>
    </row>
    <row r="20" spans="1:11" ht="15.7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5.75" customHeight="1" x14ac:dyDescent="0.25">
      <c r="A21" s="10" t="s">
        <v>38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.75" customHeight="1" x14ac:dyDescent="0.25">
      <c r="A22" s="12" t="s">
        <v>39</v>
      </c>
      <c r="B22" s="17" t="s">
        <v>40</v>
      </c>
      <c r="C22" s="17"/>
      <c r="D22" s="17" t="s">
        <v>40</v>
      </c>
      <c r="E22" s="8"/>
      <c r="F22" s="17" t="s">
        <v>40</v>
      </c>
      <c r="G22" s="17" t="s">
        <v>40</v>
      </c>
      <c r="H22" s="8"/>
      <c r="I22" s="8"/>
      <c r="J22" s="8"/>
      <c r="K22" s="8"/>
    </row>
    <row r="23" spans="1:11" ht="15.75" customHeight="1" x14ac:dyDescent="0.25">
      <c r="A23" s="12" t="s">
        <v>42</v>
      </c>
      <c r="B23" s="17"/>
      <c r="C23" s="17"/>
      <c r="D23" s="17"/>
      <c r="E23" s="8"/>
      <c r="F23" s="17"/>
      <c r="G23" s="17"/>
      <c r="H23" s="8"/>
      <c r="I23" s="8"/>
      <c r="J23" s="8"/>
      <c r="K23" s="8"/>
    </row>
    <row r="24" spans="1:11" ht="15.75" customHeight="1" x14ac:dyDescent="0.25">
      <c r="A24" s="12" t="s">
        <v>44</v>
      </c>
      <c r="B24" s="17"/>
      <c r="C24" s="17"/>
      <c r="D24" s="17"/>
      <c r="E24" s="8"/>
      <c r="F24" s="17"/>
      <c r="G24" s="17"/>
      <c r="H24" s="8"/>
      <c r="I24" s="8"/>
      <c r="J24" s="8"/>
      <c r="K24" s="8"/>
    </row>
    <row r="25" spans="1:11" ht="15.75" customHeight="1" x14ac:dyDescent="0.25">
      <c r="A25" s="12" t="s">
        <v>45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15.75" customHeight="1" x14ac:dyDescent="0.25">
      <c r="A26" s="12" t="s">
        <v>47</v>
      </c>
      <c r="B26" s="17"/>
      <c r="C26" s="8"/>
      <c r="D26" s="8"/>
      <c r="E26" s="8"/>
      <c r="F26" s="17"/>
      <c r="G26" s="17"/>
      <c r="H26" s="8"/>
      <c r="J26" s="8"/>
      <c r="K26" s="8"/>
    </row>
    <row r="27" spans="1:11" ht="15.75" customHeight="1" x14ac:dyDescent="0.25">
      <c r="A27" s="12" t="s">
        <v>48</v>
      </c>
      <c r="B27" s="17"/>
      <c r="C27" s="8"/>
      <c r="D27" s="8"/>
      <c r="E27" s="8">
        <v>-11935478303</v>
      </c>
      <c r="F27" s="17"/>
      <c r="G27" s="17"/>
      <c r="H27" s="8">
        <v>-15040671293</v>
      </c>
      <c r="I27" s="8"/>
      <c r="J27" s="8"/>
      <c r="K27" s="8"/>
    </row>
    <row r="28" spans="1:11" ht="15.75" customHeight="1" x14ac:dyDescent="0.25">
      <c r="A28" s="12" t="s">
        <v>50</v>
      </c>
      <c r="B28" s="8">
        <v>4310000000</v>
      </c>
      <c r="C28" s="21">
        <v>2172858991</v>
      </c>
      <c r="D28" s="17">
        <v>3900000000</v>
      </c>
      <c r="E28" s="8">
        <v>9968644614</v>
      </c>
      <c r="F28" s="8">
        <v>1421959740</v>
      </c>
      <c r="G28" s="8">
        <v>6953788586</v>
      </c>
      <c r="H28" s="8">
        <v>12346221806</v>
      </c>
      <c r="I28" s="11">
        <v>285000000</v>
      </c>
      <c r="J28" s="11">
        <v>3281041921</v>
      </c>
      <c r="K28" s="8"/>
    </row>
    <row r="29" spans="1:11" ht="15.75" customHeight="1" x14ac:dyDescent="0.25">
      <c r="A29" s="12" t="s">
        <v>52</v>
      </c>
      <c r="B29" s="8">
        <v>-7291547240</v>
      </c>
      <c r="C29" s="21">
        <v>-1536592317</v>
      </c>
      <c r="D29" s="17">
        <v>-2728910800</v>
      </c>
      <c r="E29" s="8"/>
      <c r="F29" s="8">
        <v>-1527169332</v>
      </c>
      <c r="G29" s="8">
        <v>-9778581976</v>
      </c>
      <c r="H29" s="8"/>
      <c r="I29" s="11">
        <v>-936338546</v>
      </c>
      <c r="J29" s="11">
        <v>-3272858797</v>
      </c>
      <c r="K29" s="8"/>
    </row>
    <row r="30" spans="1:11" ht="15.75" customHeight="1" x14ac:dyDescent="0.25">
      <c r="A30" s="12" t="s">
        <v>54</v>
      </c>
      <c r="B30" s="17"/>
      <c r="C30" s="8"/>
      <c r="D30" s="8">
        <v>-1051768051</v>
      </c>
      <c r="E30" s="8"/>
      <c r="F30" s="17"/>
      <c r="G30" s="17"/>
      <c r="H30" s="8"/>
      <c r="I30" s="8"/>
      <c r="J30" s="8"/>
      <c r="K30" s="8"/>
    </row>
    <row r="31" spans="1:11" ht="15.75" customHeight="1" x14ac:dyDescent="0.25">
      <c r="A31" s="12" t="s">
        <v>55</v>
      </c>
      <c r="B31" s="17"/>
      <c r="C31" s="8"/>
      <c r="D31" s="8"/>
      <c r="E31" s="8"/>
      <c r="F31" s="17"/>
      <c r="G31" s="17"/>
      <c r="H31" s="8"/>
      <c r="I31" s="8"/>
      <c r="J31" s="8"/>
      <c r="K31" s="8"/>
    </row>
    <row r="32" spans="1:11" ht="15.75" customHeight="1" x14ac:dyDescent="0.25">
      <c r="A32" s="12" t="s">
        <v>57</v>
      </c>
      <c r="B32" s="17"/>
      <c r="C32" s="8"/>
      <c r="D32" s="8"/>
      <c r="E32" s="8"/>
      <c r="F32" s="17"/>
      <c r="G32" s="17"/>
      <c r="H32" s="8"/>
      <c r="I32" s="8"/>
      <c r="J32" s="8"/>
      <c r="K32" s="8"/>
    </row>
    <row r="33" spans="1:27" ht="15.75" customHeight="1" x14ac:dyDescent="0.25">
      <c r="A33" s="12" t="s">
        <v>58</v>
      </c>
      <c r="B33" s="8">
        <v>-1344424229</v>
      </c>
      <c r="C33" s="11">
        <v>-72533</v>
      </c>
      <c r="D33" s="8"/>
      <c r="E33" s="8">
        <v>-1631985827</v>
      </c>
      <c r="F33" s="8">
        <v>-350864154</v>
      </c>
      <c r="G33" s="8">
        <v>-350969449</v>
      </c>
      <c r="H33" s="8">
        <v>-1430749918</v>
      </c>
      <c r="I33" s="11">
        <v>-157180</v>
      </c>
      <c r="J33" s="11">
        <v>-1468324735</v>
      </c>
      <c r="K33" s="8"/>
    </row>
    <row r="34" spans="1:27" ht="15.75" customHeight="1" x14ac:dyDescent="0.25">
      <c r="A34" s="12" t="s">
        <v>59</v>
      </c>
      <c r="B34" s="8"/>
      <c r="C34" s="17"/>
      <c r="D34" s="17"/>
      <c r="E34" s="8"/>
      <c r="F34" s="8"/>
      <c r="G34" s="17" t="s">
        <v>40</v>
      </c>
      <c r="H34" s="8"/>
      <c r="I34" s="8"/>
      <c r="J34" s="8"/>
      <c r="K34" s="8"/>
    </row>
    <row r="35" spans="1:27" ht="15.75" customHeight="1" x14ac:dyDescent="0.25">
      <c r="A35" s="37"/>
      <c r="B35" s="20">
        <f t="shared" ref="B35:C35" si="2">SUM(B22:B34)</f>
        <v>-4325971469</v>
      </c>
      <c r="C35" s="20">
        <f t="shared" si="2"/>
        <v>636194141</v>
      </c>
      <c r="D35" s="20">
        <f>SUM(D25:D33)</f>
        <v>119321149</v>
      </c>
      <c r="E35" s="20">
        <f t="shared" ref="E35:J35" si="3">SUM(E22:E34)</f>
        <v>-3598819516</v>
      </c>
      <c r="F35" s="20">
        <f t="shared" si="3"/>
        <v>-456073746</v>
      </c>
      <c r="G35" s="20">
        <f t="shared" si="3"/>
        <v>-3175762839</v>
      </c>
      <c r="H35" s="20">
        <f t="shared" si="3"/>
        <v>-4125199405</v>
      </c>
      <c r="I35" s="20">
        <f t="shared" si="3"/>
        <v>-651495726</v>
      </c>
      <c r="J35" s="20">
        <f t="shared" si="3"/>
        <v>-1460141611</v>
      </c>
      <c r="K35" s="40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5.75" customHeigh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27" ht="15.75" customHeight="1" x14ac:dyDescent="0.25">
      <c r="A37" s="25" t="s">
        <v>65</v>
      </c>
      <c r="B37" s="20">
        <f t="shared" ref="B37:H37" si="4">SUM(B13,B19,B35)</f>
        <v>369549908</v>
      </c>
      <c r="C37" s="20">
        <f t="shared" si="4"/>
        <v>1069127282</v>
      </c>
      <c r="D37" s="20">
        <f t="shared" si="4"/>
        <v>3108110901</v>
      </c>
      <c r="E37" s="20">
        <f t="shared" si="4"/>
        <v>551819672</v>
      </c>
      <c r="F37" s="20">
        <f t="shared" si="4"/>
        <v>-189856136</v>
      </c>
      <c r="G37" s="20">
        <f t="shared" si="4"/>
        <v>-589772836</v>
      </c>
      <c r="H37" s="20">
        <f t="shared" si="4"/>
        <v>-1520629347</v>
      </c>
      <c r="I37" s="20">
        <f>SUM(I13,I19,I35)-1</f>
        <v>-163878152</v>
      </c>
      <c r="J37" s="20">
        <f>SUM(J13,J19,J35)+1</f>
        <v>1022303992</v>
      </c>
      <c r="K37" s="8"/>
    </row>
    <row r="38" spans="1:27" ht="15.75" customHeight="1" x14ac:dyDescent="0.25">
      <c r="A38" s="33" t="s">
        <v>72</v>
      </c>
      <c r="B38" s="8"/>
      <c r="C38" s="8"/>
      <c r="D38" s="8"/>
      <c r="E38" s="8"/>
      <c r="F38" s="8"/>
      <c r="G38" s="8">
        <v>-76111</v>
      </c>
      <c r="H38" s="8"/>
      <c r="I38" s="8"/>
      <c r="J38" s="11">
        <v>-221</v>
      </c>
      <c r="K38" s="8"/>
    </row>
    <row r="39" spans="1:27" ht="15.75" customHeight="1" x14ac:dyDescent="0.25">
      <c r="A39" s="33" t="s">
        <v>74</v>
      </c>
      <c r="B39" s="8">
        <v>1706533144</v>
      </c>
      <c r="C39" s="8">
        <v>1790755001</v>
      </c>
      <c r="D39" s="8">
        <v>1790755001</v>
      </c>
      <c r="E39" s="8">
        <v>1790755001</v>
      </c>
      <c r="F39" s="8">
        <v>2636641805</v>
      </c>
      <c r="G39" s="8">
        <v>2636641805</v>
      </c>
      <c r="H39" s="8">
        <v>2636641805</v>
      </c>
      <c r="I39" s="11">
        <v>1264485317</v>
      </c>
      <c r="J39" s="11">
        <v>1264485317</v>
      </c>
      <c r="K39" s="8"/>
    </row>
    <row r="40" spans="1:27" ht="15.75" customHeight="1" x14ac:dyDescent="0.25">
      <c r="A40" s="10" t="s">
        <v>75</v>
      </c>
      <c r="B40" s="42">
        <f t="shared" ref="B40:D40" si="5">B37+B39</f>
        <v>2076083052</v>
      </c>
      <c r="C40" s="42">
        <f t="shared" si="5"/>
        <v>2859882283</v>
      </c>
      <c r="D40" s="42">
        <f t="shared" si="5"/>
        <v>4898865902</v>
      </c>
      <c r="E40" s="42">
        <f>E37+E39+E38</f>
        <v>2342574673</v>
      </c>
      <c r="F40" s="42">
        <f>F37+F39</f>
        <v>2446785669</v>
      </c>
      <c r="G40" s="42">
        <f t="shared" ref="G40:J40" si="6">G37+G39+G38</f>
        <v>2046792858</v>
      </c>
      <c r="H40" s="42">
        <f t="shared" si="6"/>
        <v>1116012458</v>
      </c>
      <c r="I40" s="42">
        <f t="shared" si="6"/>
        <v>1100607165</v>
      </c>
      <c r="J40" s="42">
        <f t="shared" si="6"/>
        <v>2286789088</v>
      </c>
      <c r="K40" s="8"/>
    </row>
    <row r="41" spans="1:27" ht="15.75" customHeight="1" x14ac:dyDescent="0.25">
      <c r="B41" s="18"/>
      <c r="C41" s="18"/>
      <c r="D41" s="18"/>
      <c r="E41" s="8"/>
      <c r="F41" s="18"/>
      <c r="G41" s="18"/>
      <c r="H41" s="8"/>
      <c r="I41" s="8"/>
      <c r="J41" s="8"/>
      <c r="K41" s="8"/>
    </row>
    <row r="42" spans="1:27" ht="15.75" customHeight="1" x14ac:dyDescent="0.25">
      <c r="A42" s="10" t="s">
        <v>81</v>
      </c>
      <c r="B42" s="44">
        <f>B13/('1'!B50/10)</f>
        <v>12.855910967989514</v>
      </c>
      <c r="C42" s="44">
        <f>C13/('1'!C50/10)</f>
        <v>1.1725386999425984</v>
      </c>
      <c r="D42" s="44">
        <f>D13/('1'!D50/10)</f>
        <v>8.1639087360323348</v>
      </c>
      <c r="E42" s="44">
        <f>E13/('1'!E50/10)</f>
        <v>11.1503347710185</v>
      </c>
      <c r="F42" s="44">
        <f>F13/('1'!F50/10)</f>
        <v>0.92550522253074374</v>
      </c>
      <c r="G42" s="44">
        <f>G13/('1'!G50/10)</f>
        <v>6.8123106934005326</v>
      </c>
      <c r="H42" s="44">
        <f>H13/('1'!H50/10)</f>
        <v>6.7199677894929604</v>
      </c>
      <c r="I42" s="44">
        <f>I13/('1'!I50/10)</f>
        <v>1.2086484982925039</v>
      </c>
      <c r="J42" s="44">
        <f>J13/('1'!J50/10)</f>
        <v>6.2719438652536486</v>
      </c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1:27" ht="15.75" customHeight="1" x14ac:dyDescent="0.25">
      <c r="A43" s="10" t="s">
        <v>90</v>
      </c>
      <c r="B43" s="2">
        <v>361284709</v>
      </c>
      <c r="C43" s="12">
        <v>361284709</v>
      </c>
      <c r="D43" s="12">
        <v>361284709</v>
      </c>
      <c r="E43" s="2">
        <v>361284709</v>
      </c>
      <c r="F43" s="12">
        <v>361284709</v>
      </c>
      <c r="G43" s="12">
        <v>397413179</v>
      </c>
      <c r="H43" s="2">
        <v>361284709</v>
      </c>
      <c r="I43" s="2">
        <v>397413179</v>
      </c>
      <c r="J43" s="2">
        <v>397413179</v>
      </c>
    </row>
    <row r="44" spans="1:27" ht="15.75" customHeight="1" x14ac:dyDescent="0.25">
      <c r="A44" s="1"/>
      <c r="B44" s="46"/>
      <c r="C44" s="46"/>
      <c r="D44" s="46"/>
      <c r="E44" s="2"/>
      <c r="F44" s="46"/>
      <c r="G44" s="46"/>
      <c r="H44" s="2"/>
      <c r="I44" s="2"/>
      <c r="J44" s="2"/>
    </row>
    <row r="45" spans="1:27" ht="15.75" customHeight="1" x14ac:dyDescent="0.25">
      <c r="B45" s="2"/>
    </row>
    <row r="46" spans="1:27" ht="15.75" customHeight="1" x14ac:dyDescent="0.25">
      <c r="B46" s="2"/>
    </row>
    <row r="47" spans="1:27" ht="15.75" customHeight="1" x14ac:dyDescent="0.25">
      <c r="B47" s="2"/>
    </row>
    <row r="48" spans="1:27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 x14ac:dyDescent="0.2"/>
  <cols>
    <col min="1" max="1" width="14.5" customWidth="1"/>
    <col min="2" max="2" width="10.875" customWidth="1"/>
    <col min="3" max="5" width="12.25" customWidth="1"/>
    <col min="6" max="6" width="12.375" customWidth="1"/>
    <col min="7" max="7" width="10.125" customWidth="1"/>
    <col min="9" max="9" width="13" customWidth="1"/>
    <col min="10" max="10" width="12.5" customWidth="1"/>
    <col min="11" max="28" width="7.625" customWidth="1"/>
  </cols>
  <sheetData>
    <row r="1" spans="1:10" ht="15.75" x14ac:dyDescent="0.25">
      <c r="A1" s="1" t="s">
        <v>0</v>
      </c>
    </row>
    <row r="2" spans="1:10" x14ac:dyDescent="0.25">
      <c r="A2" s="25" t="s">
        <v>98</v>
      </c>
    </row>
    <row r="3" spans="1:10" ht="15.75" x14ac:dyDescent="0.25">
      <c r="A3" s="1" t="s">
        <v>2</v>
      </c>
    </row>
    <row r="10" spans="1:10" ht="15.75" x14ac:dyDescent="0.25">
      <c r="B10" s="3" t="s">
        <v>3</v>
      </c>
      <c r="C10" s="3" t="s">
        <v>5</v>
      </c>
      <c r="D10" s="3" t="s">
        <v>6</v>
      </c>
      <c r="E10" s="3" t="s">
        <v>3</v>
      </c>
      <c r="F10" s="3" t="s">
        <v>5</v>
      </c>
      <c r="G10" s="3" t="s">
        <v>6</v>
      </c>
      <c r="H10" s="3" t="s">
        <v>3</v>
      </c>
      <c r="I10" s="3" t="s">
        <v>5</v>
      </c>
      <c r="J10" s="3" t="s">
        <v>6</v>
      </c>
    </row>
    <row r="11" spans="1:10" ht="15.75" x14ac:dyDescent="0.25">
      <c r="A11" s="12" t="s">
        <v>99</v>
      </c>
      <c r="B11" s="4">
        <v>42825</v>
      </c>
      <c r="C11" s="5">
        <v>43008</v>
      </c>
      <c r="D11" s="4">
        <v>43099</v>
      </c>
      <c r="E11" s="4">
        <v>43190</v>
      </c>
      <c r="F11" s="4">
        <v>43373</v>
      </c>
      <c r="G11" s="4">
        <v>43464</v>
      </c>
      <c r="H11" s="4">
        <v>43555</v>
      </c>
      <c r="I11" s="5">
        <v>43738</v>
      </c>
      <c r="J11" s="5">
        <v>43830</v>
      </c>
    </row>
    <row r="12" spans="1:10" x14ac:dyDescent="0.25">
      <c r="A12" s="12" t="s">
        <v>100</v>
      </c>
      <c r="B12" s="48">
        <f>'2'!B24/'1'!B21</f>
        <v>9.622780822016222E-2</v>
      </c>
      <c r="C12" s="48"/>
      <c r="D12" s="48">
        <f>'2'!D24/'1'!D21</f>
        <v>5.8015625495716053E-2</v>
      </c>
      <c r="E12" s="48">
        <f>'2'!E24/'1'!E21</f>
        <v>6.5491826119345842E-2</v>
      </c>
      <c r="F12" s="48">
        <f>'2'!F24/'1'!F21</f>
        <v>3.3980377274594818E-2</v>
      </c>
      <c r="G12" s="48">
        <f>'2'!G24/'1'!G21</f>
        <v>6.092500487528494E-2</v>
      </c>
    </row>
    <row r="13" spans="1:10" x14ac:dyDescent="0.25">
      <c r="A13" s="12" t="s">
        <v>101</v>
      </c>
      <c r="B13" s="2">
        <f>'2'!B24/('1'!B49-'1'!B54)</f>
        <v>0.15705135034552778</v>
      </c>
      <c r="C13" s="2"/>
      <c r="D13" s="2">
        <f>'2'!D24/('1'!D49-'1'!D54)</f>
        <v>0.1164443190262775</v>
      </c>
      <c r="E13" s="2">
        <f>'2'!E24/('1'!E49-'1'!E54)</f>
        <v>0.11074344719823287</v>
      </c>
      <c r="F13" s="2">
        <f>'2'!F24/('1'!F49-'1'!F54)</f>
        <v>5.569263372187204E-2</v>
      </c>
      <c r="G13" s="2">
        <f>'2'!G24/('1'!G49-'1'!G54)</f>
        <v>9.5233430373040481E-2</v>
      </c>
    </row>
    <row r="14" spans="1:10" x14ac:dyDescent="0.25">
      <c r="A14" s="12" t="s">
        <v>103</v>
      </c>
      <c r="B14" s="2">
        <f>('1'!B27+'1'!B29)/('1'!B49-'1'!B54)</f>
        <v>0</v>
      </c>
      <c r="C14" s="2"/>
      <c r="D14" s="2">
        <f>('1'!D27+'1'!D29)/('1'!D49-'1'!D54)</f>
        <v>0</v>
      </c>
      <c r="E14" s="2">
        <f>('1'!E27+'1'!E29)/('1'!E49-'1'!E54)</f>
        <v>0</v>
      </c>
      <c r="F14" s="2">
        <f>('1'!F27+'1'!F29)/('1'!F49-'1'!F54)</f>
        <v>0</v>
      </c>
      <c r="G14" s="2">
        <f>('1'!G27+'1'!G29)/('1'!G49-'1'!G54)</f>
        <v>0</v>
      </c>
    </row>
    <row r="15" spans="1:10" x14ac:dyDescent="0.25">
      <c r="A15" s="12" t="s">
        <v>105</v>
      </c>
      <c r="B15" s="49">
        <f>'1'!B11/'1'!B33</f>
        <v>1.2821288321688986</v>
      </c>
      <c r="C15" s="49"/>
      <c r="D15" s="49">
        <f>'1'!D11/'1'!D33</f>
        <v>1.1493228484709057</v>
      </c>
      <c r="E15" s="49">
        <f>'1'!E11/'1'!E33</f>
        <v>1.2973162503328148</v>
      </c>
      <c r="F15" s="49">
        <f>'1'!F11/'1'!F33</f>
        <v>1.4404682844279368</v>
      </c>
      <c r="G15" s="49">
        <f>'1'!G11/'1'!G33</f>
        <v>1.3927479409318684</v>
      </c>
    </row>
    <row r="16" spans="1:10" x14ac:dyDescent="0.25">
      <c r="A16" s="12" t="s">
        <v>106</v>
      </c>
      <c r="B16" s="48">
        <f>'2'!B24/'2'!B7</f>
        <v>0.15983455010797248</v>
      </c>
      <c r="C16" s="48"/>
      <c r="D16" s="48">
        <f>'2'!D24/'2'!D7</f>
        <v>0.16354189533419128</v>
      </c>
      <c r="E16" s="48">
        <f>'2'!E24/'2'!E7</f>
        <v>0.16354189533419128</v>
      </c>
      <c r="F16" s="48">
        <f>'2'!F24/'2'!F7</f>
        <v>0.15648522044278967</v>
      </c>
      <c r="G16" s="48">
        <f>'2'!G24/'2'!G7</f>
        <v>0.17886925707729448</v>
      </c>
    </row>
    <row r="17" spans="1:7" x14ac:dyDescent="0.25">
      <c r="A17" s="12" t="s">
        <v>107</v>
      </c>
      <c r="B17" s="48">
        <f>'2'!B15/'2'!B7</f>
        <v>0.17714541256019267</v>
      </c>
      <c r="C17" s="48"/>
      <c r="D17" s="48">
        <f>'2'!D15/'2'!D7</f>
        <v>0.18405874501097574</v>
      </c>
      <c r="E17" s="48">
        <f>'2'!E15/'2'!E7</f>
        <v>0.18405874501097574</v>
      </c>
      <c r="F17" s="48">
        <f>'2'!F15/'2'!F7</f>
        <v>0.16059297173407908</v>
      </c>
      <c r="G17" s="48">
        <f>'2'!G15/'2'!G7</f>
        <v>0.19594205731474948</v>
      </c>
    </row>
    <row r="18" spans="1:7" x14ac:dyDescent="0.25">
      <c r="A18" s="12" t="s">
        <v>108</v>
      </c>
      <c r="B18" s="49">
        <f>'2'!B24/('1'!B49-'1'!B54+'1'!B27+'1'!B29)</f>
        <v>0.15705135034552778</v>
      </c>
      <c r="C18" s="49"/>
      <c r="D18" s="49">
        <f>'2'!D24/('1'!D49-'1'!D54+'1'!D27+'1'!D29)</f>
        <v>0.1164443190262775</v>
      </c>
      <c r="E18" s="49">
        <f>'2'!E24/('1'!E49-'1'!E54+'1'!E27+'1'!E29)</f>
        <v>0.11074344719823287</v>
      </c>
      <c r="F18" s="49">
        <f>'2'!F24/('1'!F49-'1'!F54+'1'!F27+'1'!F29)</f>
        <v>5.569263372187204E-2</v>
      </c>
      <c r="G18" s="49">
        <f>'2'!G24/('1'!G49-'1'!G54+'1'!G27+'1'!G29)</f>
        <v>9.5233430373040481E-2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Anik</cp:lastModifiedBy>
  <dcterms:created xsi:type="dcterms:W3CDTF">2017-04-17T04:07:28Z</dcterms:created>
  <dcterms:modified xsi:type="dcterms:W3CDTF">2020-04-11T15:31:39Z</dcterms:modified>
</cp:coreProperties>
</file>