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ik\Google Drive\Financial Statements\Checked &amp; Final\FS Template\Formate_3\Textile\Quarterly\"/>
    </mc:Choice>
  </mc:AlternateContent>
  <bookViews>
    <workbookView xWindow="0" yWindow="0" windowWidth="20490" windowHeight="7650" activeTab="2"/>
  </bookViews>
  <sheets>
    <sheet name="1" sheetId="1" r:id="rId1"/>
    <sheet name="2" sheetId="2" r:id="rId2"/>
    <sheet name="3" sheetId="3" r:id="rId3"/>
    <sheet name="Ratios" sheetId="4" r:id="rId4"/>
  </sheets>
  <calcPr calcId="162913"/>
  <extLst>
    <ext uri="GoogleSheetsCustomDataVersion1">
      <go:sheetsCustomData xmlns:go="http://customooxmlschemas.google.com/" r:id="rId8" roundtripDataSignature="AMtx7miyScJJZyA2GllQh7vsAbKwYixT6Q=="/>
    </ext>
  </extLst>
</workbook>
</file>

<file path=xl/calcChain.xml><?xml version="1.0" encoding="utf-8"?>
<calcChain xmlns="http://schemas.openxmlformats.org/spreadsheetml/2006/main">
  <c r="E9" i="4" l="1"/>
  <c r="F33" i="3"/>
  <c r="E33" i="3"/>
  <c r="D33" i="3"/>
  <c r="C33" i="3"/>
  <c r="B33" i="3"/>
  <c r="F32" i="3"/>
  <c r="B32" i="3"/>
  <c r="B28" i="3"/>
  <c r="F26" i="3"/>
  <c r="E26" i="3"/>
  <c r="D26" i="3"/>
  <c r="C26" i="3"/>
  <c r="F18" i="3"/>
  <c r="E18" i="3"/>
  <c r="D18" i="3"/>
  <c r="C18" i="3"/>
  <c r="F12" i="3"/>
  <c r="F28" i="3" s="1"/>
  <c r="F30" i="3" s="1"/>
  <c r="E12" i="3"/>
  <c r="E32" i="3" s="1"/>
  <c r="D12" i="3"/>
  <c r="D32" i="3" s="1"/>
  <c r="C12" i="3"/>
  <c r="C32" i="3" s="1"/>
  <c r="F25" i="2"/>
  <c r="E25" i="2"/>
  <c r="D25" i="2"/>
  <c r="C25" i="2"/>
  <c r="B25" i="2"/>
  <c r="F19" i="2"/>
  <c r="E19" i="2"/>
  <c r="D19" i="2"/>
  <c r="C19" i="2"/>
  <c r="B19" i="2"/>
  <c r="F11" i="2"/>
  <c r="F14" i="2" s="1"/>
  <c r="F16" i="2" s="1"/>
  <c r="F18" i="2" s="1"/>
  <c r="F22" i="2" s="1"/>
  <c r="F24" i="2" s="1"/>
  <c r="B11" i="2"/>
  <c r="B14" i="2" s="1"/>
  <c r="B16" i="2" s="1"/>
  <c r="B18" i="2" s="1"/>
  <c r="B22" i="2" s="1"/>
  <c r="B24" i="2" s="1"/>
  <c r="F9" i="2"/>
  <c r="E9" i="2"/>
  <c r="E11" i="2" s="1"/>
  <c r="E14" i="2" s="1"/>
  <c r="E16" i="2" s="1"/>
  <c r="E18" i="2" s="1"/>
  <c r="E22" i="2" s="1"/>
  <c r="E24" i="2" s="1"/>
  <c r="D9" i="2"/>
  <c r="D11" i="2" s="1"/>
  <c r="D14" i="2" s="1"/>
  <c r="D16" i="2" s="1"/>
  <c r="C9" i="2"/>
  <c r="C11" i="2" s="1"/>
  <c r="C14" i="2" s="1"/>
  <c r="C16" i="2" s="1"/>
  <c r="B9" i="2"/>
  <c r="F44" i="1"/>
  <c r="E44" i="1"/>
  <c r="D44" i="1"/>
  <c r="C44" i="1"/>
  <c r="B44" i="1"/>
  <c r="F43" i="1"/>
  <c r="E43" i="1"/>
  <c r="B43" i="1"/>
  <c r="F40" i="1"/>
  <c r="E40" i="1"/>
  <c r="E41" i="1" s="1"/>
  <c r="D40" i="1"/>
  <c r="F8" i="4" s="1"/>
  <c r="C40" i="1"/>
  <c r="E8" i="4" s="1"/>
  <c r="B40" i="1"/>
  <c r="D35" i="1"/>
  <c r="F34" i="1"/>
  <c r="E34" i="1"/>
  <c r="E35" i="1" s="1"/>
  <c r="D34" i="1"/>
  <c r="C34" i="1"/>
  <c r="B34" i="1"/>
  <c r="F25" i="1"/>
  <c r="F35" i="1" s="1"/>
  <c r="F41" i="1" s="1"/>
  <c r="E25" i="1"/>
  <c r="D25" i="1"/>
  <c r="C25" i="1"/>
  <c r="C35" i="1" s="1"/>
  <c r="B25" i="1"/>
  <c r="B35" i="1" s="1"/>
  <c r="B41" i="1" s="1"/>
  <c r="C19" i="1"/>
  <c r="F18" i="1"/>
  <c r="E18" i="1"/>
  <c r="D18" i="1"/>
  <c r="F9" i="4" s="1"/>
  <c r="C18" i="1"/>
  <c r="B18" i="1"/>
  <c r="F11" i="1"/>
  <c r="F19" i="1" s="1"/>
  <c r="E11" i="1"/>
  <c r="E19" i="1" s="1"/>
  <c r="D11" i="1"/>
  <c r="C11" i="1"/>
  <c r="B11" i="1"/>
  <c r="B19" i="1" s="1"/>
  <c r="F11" i="4" l="1"/>
  <c r="D18" i="2"/>
  <c r="D22" i="2" s="1"/>
  <c r="E11" i="4"/>
  <c r="C18" i="2"/>
  <c r="C22" i="2" s="1"/>
  <c r="D19" i="1"/>
  <c r="C41" i="1"/>
  <c r="C28" i="3"/>
  <c r="C30" i="3" s="1"/>
  <c r="D41" i="1"/>
  <c r="C43" i="1"/>
  <c r="D28" i="3"/>
  <c r="D30" i="3" s="1"/>
  <c r="D43" i="1"/>
  <c r="E28" i="3"/>
  <c r="E30" i="3" s="1"/>
  <c r="F12" i="4" l="1"/>
  <c r="F10" i="4"/>
  <c r="F6" i="4"/>
  <c r="F7" i="4"/>
  <c r="D24" i="2"/>
  <c r="E12" i="4"/>
  <c r="E10" i="4"/>
  <c r="E6" i="4"/>
  <c r="C24" i="2"/>
  <c r="E7" i="4"/>
</calcChain>
</file>

<file path=xl/sharedStrings.xml><?xml version="1.0" encoding="utf-8"?>
<sst xmlns="http://schemas.openxmlformats.org/spreadsheetml/2006/main" count="106" uniqueCount="88">
  <si>
    <t>Kattali Textile Limited</t>
  </si>
  <si>
    <t>Income Statement</t>
  </si>
  <si>
    <t>Cash Flow Statement</t>
  </si>
  <si>
    <t>Balance Sheet</t>
  </si>
  <si>
    <t>As at quarter end</t>
  </si>
  <si>
    <t>Quarter 1</t>
  </si>
  <si>
    <t>not found</t>
  </si>
  <si>
    <t>Quarter 2</t>
  </si>
  <si>
    <t>Quarter 3</t>
  </si>
  <si>
    <t>Net Cash Flows - Operating Activities</t>
  </si>
  <si>
    <t>ASSETS</t>
  </si>
  <si>
    <t>Net Revenues</t>
  </si>
  <si>
    <t>NON CURRENT ASSETS</t>
  </si>
  <si>
    <t>Cash received from customers</t>
  </si>
  <si>
    <t>Property, Plant &amp; Equipment</t>
  </si>
  <si>
    <t>Cash paid to suppliers &amp; other</t>
  </si>
  <si>
    <t>Cost of goods sold</t>
  </si>
  <si>
    <t>Paid for Operating expernses</t>
  </si>
  <si>
    <t>Unallocated Revenue Expenditure</t>
  </si>
  <si>
    <t>Gross Profit</t>
  </si>
  <si>
    <t>Received from other sources</t>
  </si>
  <si>
    <t>Capital Work in Progress</t>
  </si>
  <si>
    <t>Payment for income tax</t>
  </si>
  <si>
    <t>Operating Incomes/Expenses</t>
  </si>
  <si>
    <t>CURRENT ASSETS</t>
  </si>
  <si>
    <t>Net Cash Flows - Investment Activities</t>
  </si>
  <si>
    <t>Inventories</t>
  </si>
  <si>
    <t>Trade receivables</t>
  </si>
  <si>
    <t>Operating Profit</t>
  </si>
  <si>
    <t>Acquisition of property, plant and equipment</t>
  </si>
  <si>
    <t>Advances,deposit and repayments</t>
  </si>
  <si>
    <t>Unallocated revenue expenditure</t>
  </si>
  <si>
    <t>Cash &amp; Cash equivalents</t>
  </si>
  <si>
    <t>Proceeds from capital work in progress</t>
  </si>
  <si>
    <t>Net Cash Flows - Financing Activities</t>
  </si>
  <si>
    <t>Non-Operating Income/(Expenses)</t>
  </si>
  <si>
    <t>Payment of term loan</t>
  </si>
  <si>
    <t>Proceeds from IPO</t>
  </si>
  <si>
    <t>Proceeds from short term loan</t>
  </si>
  <si>
    <t>Proceeds of long term loan</t>
  </si>
  <si>
    <t>Financial Expenses</t>
  </si>
  <si>
    <t>Paid for financial express</t>
  </si>
  <si>
    <t>Liabilities and Capital</t>
  </si>
  <si>
    <t>Liabilities</t>
  </si>
  <si>
    <t>Profit before non Operating Income</t>
  </si>
  <si>
    <t>Non Current Liabilities</t>
  </si>
  <si>
    <t>Deferred tax liability</t>
  </si>
  <si>
    <t>Net Change in Cash Flows</t>
  </si>
  <si>
    <t>Long term Debt</t>
  </si>
  <si>
    <t>Other Income</t>
  </si>
  <si>
    <t>Cash and Cash Equivalents at Beginning Period</t>
  </si>
  <si>
    <t>Cash and Cash Equivalents at End of Period</t>
  </si>
  <si>
    <t>Profit Before contribution to WPPF</t>
  </si>
  <si>
    <t>Current Liabilities</t>
  </si>
  <si>
    <t>Term Loan</t>
  </si>
  <si>
    <t>Long Term Loan (Current Portion)</t>
  </si>
  <si>
    <t>Contribution to WPPF &amp; WF</t>
  </si>
  <si>
    <t>Net Operating Cash Flow Per Share</t>
  </si>
  <si>
    <t>Accounts Payable</t>
  </si>
  <si>
    <t>Profit Before Taxation</t>
  </si>
  <si>
    <t>Liabilities for Expenses</t>
  </si>
  <si>
    <t>Liability for workers profit fund</t>
  </si>
  <si>
    <t>Short term loan</t>
  </si>
  <si>
    <t>Provision for Taxation</t>
  </si>
  <si>
    <t>Current tax</t>
  </si>
  <si>
    <t>Shares to Calculate NOCFPS</t>
  </si>
  <si>
    <t>Deferred tax</t>
  </si>
  <si>
    <t>Net Profit</t>
  </si>
  <si>
    <t>Shareholders’ Equity</t>
  </si>
  <si>
    <t>Share capital</t>
  </si>
  <si>
    <t>Retained earning</t>
  </si>
  <si>
    <t>Earnings per share (par value Taka 10)</t>
  </si>
  <si>
    <t>Net assets value per share</t>
  </si>
  <si>
    <t>Shares to calculate NAVPS</t>
  </si>
  <si>
    <t>Shares to Calculate EPS</t>
  </si>
  <si>
    <t>Ratio</t>
  </si>
  <si>
    <t>Q1</t>
  </si>
  <si>
    <t>Q2</t>
  </si>
  <si>
    <t>Q3</t>
  </si>
  <si>
    <t>Q4</t>
  </si>
  <si>
    <t>Q5</t>
  </si>
  <si>
    <t>Return on Asset (ROA)</t>
  </si>
  <si>
    <t>Return on Equity (ROE)</t>
  </si>
  <si>
    <t>Debt to Equity</t>
  </si>
  <si>
    <t>Current Ratio</t>
  </si>
  <si>
    <t>Net Margin</t>
  </si>
  <si>
    <t>Operating Margin</t>
  </si>
  <si>
    <t>Return on Invested Capital (ROIC)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</si>
</sst>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</numFmts>
  <fonts count="9" x14ac:knownFonts="1">
    <font>
      <sz val="11"/>
      <color theme="1"/>
      <name val="Arial"/>
    </font>
    <font>
      <b/>
      <sz val="11"/>
      <color theme="1"/>
      <name val="Calibri"/>
    </font>
    <font>
      <sz val="11"/>
      <color theme="1"/>
      <name val="Calibri"/>
    </font>
    <font>
      <sz val="11"/>
      <color theme="1"/>
      <name val="Calibri"/>
    </font>
    <font>
      <b/>
      <sz val="12"/>
      <color theme="1"/>
      <name val="Calibri"/>
    </font>
    <font>
      <b/>
      <sz val="11"/>
      <color rgb="FF000000"/>
      <name val="Calibri"/>
    </font>
    <font>
      <b/>
      <u/>
      <sz val="11"/>
      <color theme="1"/>
      <name val="Calibri"/>
    </font>
    <font>
      <sz val="11"/>
      <color rgb="FF000000"/>
      <name val="Arial"/>
    </font>
    <font>
      <b/>
      <u/>
      <sz val="12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7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1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right"/>
    </xf>
    <xf numFmtId="0" fontId="3" fillId="2" borderId="1" xfId="0" applyFont="1" applyFill="1" applyBorder="1" applyAlignment="1">
      <alignment horizontal="center"/>
    </xf>
    <xf numFmtId="0" fontId="1" fillId="0" borderId="0" xfId="0" applyFont="1" applyAlignment="1">
      <alignment horizontal="right"/>
    </xf>
    <xf numFmtId="0" fontId="4" fillId="0" borderId="0" xfId="0" applyFont="1"/>
    <xf numFmtId="15" fontId="1" fillId="0" borderId="0" xfId="0" applyNumberFormat="1" applyFont="1" applyAlignment="1">
      <alignment horizontal="right"/>
    </xf>
    <xf numFmtId="15" fontId="5" fillId="0" borderId="0" xfId="0" applyNumberFormat="1" applyFont="1" applyAlignment="1">
      <alignment horizontal="right"/>
    </xf>
    <xf numFmtId="0" fontId="1" fillId="0" borderId="2" xfId="0" applyFont="1" applyBorder="1"/>
    <xf numFmtId="0" fontId="1" fillId="0" borderId="2" xfId="0" applyFont="1" applyBorder="1" applyAlignment="1">
      <alignment horizontal="left"/>
    </xf>
    <xf numFmtId="164" fontId="3" fillId="0" borderId="0" xfId="0" applyNumberFormat="1" applyFont="1"/>
    <xf numFmtId="164" fontId="1" fillId="0" borderId="0" xfId="0" applyNumberFormat="1" applyFont="1"/>
    <xf numFmtId="0" fontId="6" fillId="0" borderId="0" xfId="0" applyFont="1"/>
    <xf numFmtId="164" fontId="7" fillId="0" borderId="0" xfId="0" applyNumberFormat="1" applyFont="1" applyAlignment="1"/>
    <xf numFmtId="164" fontId="1" fillId="0" borderId="3" xfId="0" applyNumberFormat="1" applyFont="1" applyBorder="1"/>
    <xf numFmtId="164" fontId="1" fillId="0" borderId="4" xfId="0" applyNumberFormat="1" applyFont="1" applyBorder="1"/>
    <xf numFmtId="0" fontId="3" fillId="0" borderId="0" xfId="0" applyFont="1"/>
    <xf numFmtId="41" fontId="1" fillId="0" borderId="0" xfId="0" applyNumberFormat="1" applyFont="1"/>
    <xf numFmtId="164" fontId="3" fillId="0" borderId="3" xfId="0" applyNumberFormat="1" applyFont="1" applyBorder="1"/>
    <xf numFmtId="0" fontId="1" fillId="0" borderId="4" xfId="0" applyFont="1" applyBorder="1"/>
    <xf numFmtId="164" fontId="1" fillId="0" borderId="5" xfId="0" applyNumberFormat="1" applyFont="1" applyBorder="1"/>
    <xf numFmtId="0" fontId="3" fillId="0" borderId="0" xfId="0" applyFont="1" applyAlignment="1">
      <alignment horizontal="left"/>
    </xf>
    <xf numFmtId="0" fontId="4" fillId="0" borderId="2" xfId="0" applyFont="1" applyBorder="1" applyAlignment="1">
      <alignment horizontal="left"/>
    </xf>
    <xf numFmtId="0" fontId="8" fillId="0" borderId="0" xfId="0" applyFont="1" applyAlignment="1">
      <alignment horizontal="left"/>
    </xf>
    <xf numFmtId="41" fontId="3" fillId="0" borderId="0" xfId="0" applyNumberFormat="1" applyFont="1"/>
    <xf numFmtId="2" fontId="1" fillId="0" borderId="0" xfId="0" applyNumberFormat="1" applyFont="1"/>
    <xf numFmtId="43" fontId="1" fillId="0" borderId="6" xfId="0" applyNumberFormat="1" applyFont="1" applyBorder="1"/>
    <xf numFmtId="0" fontId="3" fillId="0" borderId="0" xfId="0" applyFont="1" applyAlignment="1">
      <alignment horizontal="center"/>
    </xf>
    <xf numFmtId="10" fontId="3" fillId="0" borderId="0" xfId="0" applyNumberFormat="1" applyFont="1"/>
    <xf numFmtId="2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00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6" sqref="B6"/>
    </sheetView>
  </sheetViews>
  <sheetFormatPr defaultColWidth="12.625" defaultRowHeight="15" customHeight="1" x14ac:dyDescent="0.2"/>
  <cols>
    <col min="1" max="1" width="32.75" customWidth="1"/>
    <col min="2" max="5" width="12.5" customWidth="1"/>
    <col min="6" max="6" width="11.25" customWidth="1"/>
    <col min="7" max="24" width="7.625" customWidth="1"/>
  </cols>
  <sheetData>
    <row r="1" spans="1:10" x14ac:dyDescent="0.25">
      <c r="A1" s="1" t="s">
        <v>0</v>
      </c>
    </row>
    <row r="2" spans="1:10" x14ac:dyDescent="0.25">
      <c r="A2" s="1" t="s">
        <v>3</v>
      </c>
    </row>
    <row r="3" spans="1:10" x14ac:dyDescent="0.25">
      <c r="A3" s="2" t="s">
        <v>4</v>
      </c>
    </row>
    <row r="4" spans="1:10" ht="15.75" x14ac:dyDescent="0.25">
      <c r="A4" s="6"/>
      <c r="B4" s="3" t="s">
        <v>5</v>
      </c>
      <c r="C4" s="3" t="s">
        <v>7</v>
      </c>
      <c r="D4" s="3" t="s">
        <v>8</v>
      </c>
      <c r="E4" s="5" t="s">
        <v>5</v>
      </c>
      <c r="F4" s="5" t="s">
        <v>7</v>
      </c>
    </row>
    <row r="5" spans="1:10" x14ac:dyDescent="0.25">
      <c r="B5" s="7">
        <v>43373</v>
      </c>
      <c r="C5" s="7">
        <v>43465</v>
      </c>
      <c r="D5" s="7">
        <v>43555</v>
      </c>
      <c r="E5" s="8">
        <v>43738</v>
      </c>
      <c r="F5" s="8">
        <v>43830</v>
      </c>
    </row>
    <row r="6" spans="1:10" x14ac:dyDescent="0.25">
      <c r="A6" s="10" t="s">
        <v>10</v>
      </c>
      <c r="B6" s="11"/>
      <c r="C6" s="11"/>
      <c r="D6" s="11"/>
      <c r="E6" s="11"/>
    </row>
    <row r="7" spans="1:10" x14ac:dyDescent="0.25">
      <c r="A7" s="13" t="s">
        <v>12</v>
      </c>
      <c r="B7" s="11"/>
      <c r="C7" s="11"/>
      <c r="D7" s="11"/>
      <c r="E7" s="11"/>
    </row>
    <row r="8" spans="1:10" x14ac:dyDescent="0.25">
      <c r="A8" s="2" t="s">
        <v>14</v>
      </c>
      <c r="B8" s="11">
        <v>653712660</v>
      </c>
      <c r="C8" s="11">
        <v>643023994</v>
      </c>
      <c r="D8" s="11">
        <v>673352143</v>
      </c>
      <c r="E8" s="14">
        <v>766146338</v>
      </c>
      <c r="F8" s="11"/>
      <c r="G8" s="11"/>
      <c r="H8" s="11"/>
      <c r="I8" s="11"/>
      <c r="J8" s="11"/>
    </row>
    <row r="9" spans="1:10" x14ac:dyDescent="0.25">
      <c r="A9" s="2" t="s">
        <v>18</v>
      </c>
      <c r="B9" s="11">
        <v>71040616</v>
      </c>
      <c r="C9" s="11">
        <v>19124000</v>
      </c>
      <c r="D9" s="11">
        <v>16733500</v>
      </c>
      <c r="E9" s="11"/>
      <c r="F9" s="11"/>
      <c r="G9" s="11"/>
      <c r="H9" s="11"/>
      <c r="I9" s="11"/>
      <c r="J9" s="11"/>
    </row>
    <row r="10" spans="1:10" x14ac:dyDescent="0.25">
      <c r="A10" s="2" t="s">
        <v>21</v>
      </c>
      <c r="B10" s="11"/>
      <c r="C10" s="11">
        <v>77165616</v>
      </c>
      <c r="D10" s="11">
        <v>84290616</v>
      </c>
      <c r="E10" s="14">
        <v>37704316</v>
      </c>
      <c r="F10" s="11"/>
      <c r="G10" s="11"/>
      <c r="H10" s="11"/>
      <c r="I10" s="11"/>
      <c r="J10" s="11"/>
    </row>
    <row r="11" spans="1:10" x14ac:dyDescent="0.25">
      <c r="A11" s="1"/>
      <c r="B11" s="16">
        <f t="shared" ref="B11:F11" si="0">SUM(B8:B10)</f>
        <v>724753276</v>
      </c>
      <c r="C11" s="16">
        <f t="shared" si="0"/>
        <v>739313610</v>
      </c>
      <c r="D11" s="16">
        <f t="shared" si="0"/>
        <v>774376259</v>
      </c>
      <c r="E11" s="16">
        <f t="shared" si="0"/>
        <v>803850654</v>
      </c>
      <c r="F11" s="16">
        <f t="shared" si="0"/>
        <v>0</v>
      </c>
      <c r="G11" s="11"/>
      <c r="H11" s="11"/>
      <c r="I11" s="11"/>
      <c r="J11" s="11"/>
    </row>
    <row r="12" spans="1:10" x14ac:dyDescent="0.25">
      <c r="A12" s="1"/>
      <c r="B12" s="12"/>
      <c r="C12" s="12"/>
      <c r="D12" s="12"/>
      <c r="E12" s="11"/>
      <c r="F12" s="11"/>
      <c r="G12" s="11"/>
      <c r="H12" s="11"/>
      <c r="I12" s="11"/>
      <c r="J12" s="11"/>
    </row>
    <row r="13" spans="1:10" x14ac:dyDescent="0.25">
      <c r="A13" s="13" t="s">
        <v>24</v>
      </c>
      <c r="B13" s="11"/>
      <c r="C13" s="11"/>
      <c r="D13" s="11"/>
      <c r="E13" s="11"/>
      <c r="F13" s="11"/>
      <c r="G13" s="11"/>
      <c r="H13" s="11"/>
      <c r="I13" s="11"/>
      <c r="J13" s="11"/>
    </row>
    <row r="14" spans="1:10" x14ac:dyDescent="0.25">
      <c r="A14" s="2" t="s">
        <v>26</v>
      </c>
      <c r="B14" s="11">
        <v>238799767</v>
      </c>
      <c r="C14" s="11">
        <v>289294408</v>
      </c>
      <c r="D14" s="11">
        <v>286545107</v>
      </c>
      <c r="E14" s="14">
        <v>270608475</v>
      </c>
      <c r="F14" s="11"/>
      <c r="G14" s="11"/>
      <c r="H14" s="11"/>
      <c r="I14" s="11"/>
      <c r="J14" s="11"/>
    </row>
    <row r="15" spans="1:10" x14ac:dyDescent="0.25">
      <c r="A15" s="2" t="s">
        <v>27</v>
      </c>
      <c r="B15" s="11">
        <v>380672936</v>
      </c>
      <c r="C15" s="11">
        <v>391824878</v>
      </c>
      <c r="D15" s="11">
        <v>405955874</v>
      </c>
      <c r="E15" s="14">
        <v>460610661</v>
      </c>
      <c r="F15" s="11"/>
      <c r="G15" s="11"/>
      <c r="H15" s="11"/>
      <c r="I15" s="11"/>
      <c r="J15" s="11"/>
    </row>
    <row r="16" spans="1:10" x14ac:dyDescent="0.25">
      <c r="A16" s="2" t="s">
        <v>30</v>
      </c>
      <c r="B16" s="11">
        <v>76041694</v>
      </c>
      <c r="C16" s="11">
        <v>78171908</v>
      </c>
      <c r="D16" s="11">
        <v>78891474</v>
      </c>
      <c r="E16" s="14">
        <v>83103418</v>
      </c>
      <c r="F16" s="11"/>
      <c r="G16" s="11"/>
      <c r="H16" s="11"/>
      <c r="I16" s="11"/>
      <c r="J16" s="11"/>
    </row>
    <row r="17" spans="1:10" x14ac:dyDescent="0.25">
      <c r="A17" s="2" t="s">
        <v>32</v>
      </c>
      <c r="B17" s="11">
        <v>5651377</v>
      </c>
      <c r="C17" s="11">
        <v>298960888</v>
      </c>
      <c r="D17" s="11">
        <v>307081282</v>
      </c>
      <c r="E17" s="14">
        <v>380933676</v>
      </c>
      <c r="F17" s="11"/>
      <c r="G17" s="11"/>
      <c r="H17" s="11"/>
      <c r="I17" s="11"/>
      <c r="J17" s="11"/>
    </row>
    <row r="18" spans="1:10" x14ac:dyDescent="0.25">
      <c r="A18" s="1"/>
      <c r="B18" s="15">
        <f t="shared" ref="B18:F18" si="1">SUM(B14:B17)</f>
        <v>701165774</v>
      </c>
      <c r="C18" s="15">
        <f t="shared" si="1"/>
        <v>1058252082</v>
      </c>
      <c r="D18" s="15">
        <f t="shared" si="1"/>
        <v>1078473737</v>
      </c>
      <c r="E18" s="15">
        <f t="shared" si="1"/>
        <v>1195256230</v>
      </c>
      <c r="F18" s="15">
        <f t="shared" si="1"/>
        <v>0</v>
      </c>
      <c r="G18" s="11"/>
      <c r="H18" s="11"/>
      <c r="I18" s="11"/>
      <c r="J18" s="11"/>
    </row>
    <row r="19" spans="1:10" x14ac:dyDescent="0.25">
      <c r="A19" s="1"/>
      <c r="B19" s="21">
        <f t="shared" ref="B19:F19" si="2">B11+B18</f>
        <v>1425919050</v>
      </c>
      <c r="C19" s="21">
        <f t="shared" si="2"/>
        <v>1797565692</v>
      </c>
      <c r="D19" s="21">
        <f t="shared" si="2"/>
        <v>1852849996</v>
      </c>
      <c r="E19" s="21">
        <f t="shared" si="2"/>
        <v>1999106884</v>
      </c>
      <c r="F19" s="21">
        <f t="shared" si="2"/>
        <v>0</v>
      </c>
      <c r="G19" s="11"/>
      <c r="H19" s="11"/>
      <c r="I19" s="11"/>
      <c r="J19" s="11"/>
    </row>
    <row r="20" spans="1:10" ht="15.75" x14ac:dyDescent="0.25">
      <c r="A20" s="23" t="s">
        <v>42</v>
      </c>
      <c r="B20" s="12"/>
      <c r="C20" s="12"/>
      <c r="D20" s="12"/>
      <c r="E20" s="11"/>
      <c r="F20" s="11"/>
      <c r="G20" s="11"/>
      <c r="H20" s="11"/>
      <c r="I20" s="11"/>
      <c r="J20" s="11"/>
    </row>
    <row r="21" spans="1:10" ht="15.75" customHeight="1" x14ac:dyDescent="0.25">
      <c r="A21" s="24" t="s">
        <v>43</v>
      </c>
      <c r="B21" s="11"/>
      <c r="C21" s="11"/>
      <c r="D21" s="11"/>
      <c r="E21" s="11"/>
      <c r="F21" s="11"/>
      <c r="G21" s="11"/>
      <c r="H21" s="11"/>
      <c r="I21" s="11"/>
      <c r="J21" s="11"/>
    </row>
    <row r="22" spans="1:10" ht="15.75" customHeight="1" x14ac:dyDescent="0.25">
      <c r="A22" s="13" t="s">
        <v>45</v>
      </c>
      <c r="B22" s="11"/>
      <c r="C22" s="11"/>
      <c r="D22" s="11"/>
      <c r="E22" s="11"/>
      <c r="F22" s="11"/>
      <c r="G22" s="11"/>
      <c r="H22" s="11"/>
      <c r="I22" s="11"/>
      <c r="J22" s="11"/>
    </row>
    <row r="23" spans="1:10" ht="15.75" customHeight="1" x14ac:dyDescent="0.25">
      <c r="A23" s="2" t="s">
        <v>46</v>
      </c>
      <c r="B23" s="11">
        <v>33501071</v>
      </c>
      <c r="C23" s="11">
        <v>33410007</v>
      </c>
      <c r="D23" s="11">
        <v>34065121</v>
      </c>
      <c r="E23" s="14">
        <v>36537651</v>
      </c>
      <c r="F23" s="11"/>
      <c r="G23" s="11"/>
      <c r="H23" s="11"/>
      <c r="I23" s="11"/>
      <c r="J23" s="11"/>
    </row>
    <row r="24" spans="1:10" ht="15.75" customHeight="1" x14ac:dyDescent="0.25">
      <c r="A24" s="17" t="s">
        <v>48</v>
      </c>
      <c r="B24" s="11">
        <v>2717610</v>
      </c>
      <c r="C24" s="11">
        <v>1364915</v>
      </c>
      <c r="D24" s="11">
        <v>1124066</v>
      </c>
      <c r="E24" s="14">
        <v>2266834</v>
      </c>
      <c r="F24" s="11"/>
      <c r="G24" s="11"/>
      <c r="H24" s="11"/>
      <c r="I24" s="11"/>
      <c r="J24" s="11"/>
    </row>
    <row r="25" spans="1:10" ht="15.75" customHeight="1" x14ac:dyDescent="0.25">
      <c r="A25" s="1"/>
      <c r="B25" s="16">
        <f t="shared" ref="B25:F25" si="3">SUM(B23:B24)</f>
        <v>36218681</v>
      </c>
      <c r="C25" s="16">
        <f t="shared" si="3"/>
        <v>34774922</v>
      </c>
      <c r="D25" s="16">
        <f t="shared" si="3"/>
        <v>35189187</v>
      </c>
      <c r="E25" s="16">
        <f t="shared" si="3"/>
        <v>38804485</v>
      </c>
      <c r="F25" s="16">
        <f t="shared" si="3"/>
        <v>0</v>
      </c>
      <c r="G25" s="11"/>
      <c r="H25" s="11"/>
      <c r="I25" s="11"/>
      <c r="J25" s="11"/>
    </row>
    <row r="26" spans="1:10" ht="15.75" customHeight="1" x14ac:dyDescent="0.25">
      <c r="A26" s="1"/>
      <c r="B26" s="12"/>
      <c r="C26" s="12"/>
      <c r="D26" s="12"/>
      <c r="E26" s="11"/>
      <c r="F26" s="11"/>
      <c r="G26" s="11"/>
      <c r="H26" s="11"/>
      <c r="I26" s="11"/>
      <c r="J26" s="11"/>
    </row>
    <row r="27" spans="1:10" ht="15.75" customHeight="1" x14ac:dyDescent="0.25">
      <c r="A27" s="13" t="s">
        <v>53</v>
      </c>
      <c r="B27" s="11"/>
      <c r="C27" s="11"/>
      <c r="D27" s="11"/>
      <c r="E27" s="11"/>
      <c r="F27" s="11"/>
      <c r="G27" s="11"/>
      <c r="H27" s="11"/>
      <c r="I27" s="11"/>
      <c r="J27" s="11"/>
    </row>
    <row r="28" spans="1:10" ht="15.75" customHeight="1" x14ac:dyDescent="0.25">
      <c r="A28" s="2" t="s">
        <v>54</v>
      </c>
      <c r="B28" s="11">
        <v>29991234</v>
      </c>
      <c r="C28" s="11">
        <v>55444</v>
      </c>
      <c r="D28" s="11">
        <v>37591</v>
      </c>
      <c r="E28" s="11"/>
      <c r="F28" s="11"/>
      <c r="G28" s="11"/>
      <c r="H28" s="11"/>
      <c r="I28" s="11"/>
      <c r="J28" s="11"/>
    </row>
    <row r="29" spans="1:10" ht="15.75" customHeight="1" x14ac:dyDescent="0.25">
      <c r="A29" s="2" t="s">
        <v>55</v>
      </c>
      <c r="B29" s="11">
        <v>3116122</v>
      </c>
      <c r="C29" s="11">
        <v>228000</v>
      </c>
      <c r="D29" s="11">
        <v>342000</v>
      </c>
      <c r="E29" s="14">
        <v>456000</v>
      </c>
      <c r="F29" s="11"/>
      <c r="G29" s="11"/>
      <c r="H29" s="11"/>
      <c r="I29" s="11"/>
      <c r="J29" s="11"/>
    </row>
    <row r="30" spans="1:10" ht="15.75" customHeight="1" x14ac:dyDescent="0.25">
      <c r="A30" s="2" t="s">
        <v>58</v>
      </c>
      <c r="B30" s="11">
        <v>114000</v>
      </c>
      <c r="C30" s="11">
        <v>3082410</v>
      </c>
      <c r="D30" s="11">
        <v>3222625</v>
      </c>
      <c r="E30" s="14">
        <v>3606122</v>
      </c>
      <c r="F30" s="11"/>
      <c r="G30" s="11"/>
      <c r="H30" s="11"/>
      <c r="I30" s="11"/>
      <c r="J30" s="11"/>
    </row>
    <row r="31" spans="1:10" ht="15.75" customHeight="1" x14ac:dyDescent="0.25">
      <c r="A31" s="2" t="s">
        <v>60</v>
      </c>
      <c r="B31" s="11">
        <v>57803232</v>
      </c>
      <c r="C31" s="11">
        <v>75509110</v>
      </c>
      <c r="D31" s="11">
        <v>83962467</v>
      </c>
      <c r="E31" s="14">
        <v>85112364</v>
      </c>
      <c r="F31" s="11"/>
      <c r="G31" s="11"/>
      <c r="H31" s="11"/>
      <c r="I31" s="11"/>
      <c r="J31" s="11"/>
    </row>
    <row r="32" spans="1:10" ht="15.75" customHeight="1" x14ac:dyDescent="0.25">
      <c r="A32" s="2" t="s">
        <v>61</v>
      </c>
      <c r="B32" s="11">
        <v>8638970</v>
      </c>
      <c r="C32" s="11"/>
      <c r="D32" s="11"/>
      <c r="E32" s="14">
        <v>21376409</v>
      </c>
      <c r="F32" s="11"/>
      <c r="G32" s="11"/>
      <c r="H32" s="11"/>
      <c r="I32" s="11"/>
      <c r="J32" s="11"/>
    </row>
    <row r="33" spans="1:24" ht="15.75" customHeight="1" x14ac:dyDescent="0.25">
      <c r="A33" s="2" t="s">
        <v>62</v>
      </c>
      <c r="B33" s="11">
        <v>11553874</v>
      </c>
      <c r="C33" s="11">
        <v>16660706</v>
      </c>
      <c r="D33" s="11">
        <v>15866651</v>
      </c>
      <c r="E33" s="14">
        <v>26213643</v>
      </c>
      <c r="F33" s="11"/>
      <c r="G33" s="11"/>
      <c r="H33" s="11"/>
      <c r="I33" s="11"/>
      <c r="J33" s="11"/>
    </row>
    <row r="34" spans="1:24" ht="15.75" customHeight="1" x14ac:dyDescent="0.25">
      <c r="A34" s="1"/>
      <c r="B34" s="15">
        <f t="shared" ref="B34:F34" si="4">SUM(B28:B33)</f>
        <v>111217432</v>
      </c>
      <c r="C34" s="15">
        <f t="shared" si="4"/>
        <v>95535670</v>
      </c>
      <c r="D34" s="15">
        <f t="shared" si="4"/>
        <v>103431334</v>
      </c>
      <c r="E34" s="15">
        <f t="shared" si="4"/>
        <v>136764538</v>
      </c>
      <c r="F34" s="15">
        <f t="shared" si="4"/>
        <v>0</v>
      </c>
      <c r="G34" s="11"/>
      <c r="H34" s="11"/>
      <c r="I34" s="11"/>
      <c r="J34" s="11"/>
    </row>
    <row r="35" spans="1:24" ht="15.75" customHeight="1" x14ac:dyDescent="0.25">
      <c r="A35" s="1"/>
      <c r="B35" s="16">
        <f t="shared" ref="B35:F35" si="5">B25+B34</f>
        <v>147436113</v>
      </c>
      <c r="C35" s="16">
        <f t="shared" si="5"/>
        <v>130310592</v>
      </c>
      <c r="D35" s="16">
        <f t="shared" si="5"/>
        <v>138620521</v>
      </c>
      <c r="E35" s="16">
        <f t="shared" si="5"/>
        <v>175569023</v>
      </c>
      <c r="F35" s="16">
        <f t="shared" si="5"/>
        <v>0</v>
      </c>
      <c r="G35" s="11"/>
      <c r="H35" s="11"/>
      <c r="I35" s="11"/>
      <c r="J35" s="11"/>
    </row>
    <row r="36" spans="1:24" ht="15.75" customHeight="1" x14ac:dyDescent="0.25">
      <c r="A36" s="1"/>
      <c r="B36" s="12"/>
      <c r="C36" s="12"/>
      <c r="D36" s="12"/>
      <c r="E36" s="11"/>
      <c r="F36" s="11"/>
      <c r="G36" s="11"/>
      <c r="H36" s="11"/>
      <c r="I36" s="11"/>
      <c r="J36" s="11"/>
    </row>
    <row r="37" spans="1:24" ht="15.75" customHeight="1" x14ac:dyDescent="0.25">
      <c r="A37" s="13" t="s">
        <v>68</v>
      </c>
      <c r="B37" s="11"/>
      <c r="C37" s="11"/>
      <c r="D37" s="11"/>
      <c r="E37" s="11"/>
      <c r="F37" s="11"/>
      <c r="G37" s="11"/>
      <c r="H37" s="11"/>
      <c r="I37" s="11"/>
      <c r="J37" s="11"/>
    </row>
    <row r="38" spans="1:24" ht="15.75" customHeight="1" x14ac:dyDescent="0.25">
      <c r="A38" s="2" t="s">
        <v>69</v>
      </c>
      <c r="B38" s="11">
        <v>550000000</v>
      </c>
      <c r="C38" s="11">
        <v>890000000</v>
      </c>
      <c r="D38" s="11">
        <v>979000000</v>
      </c>
      <c r="E38" s="14">
        <v>979000000</v>
      </c>
      <c r="F38" s="11"/>
      <c r="G38" s="11"/>
      <c r="H38" s="11"/>
      <c r="I38" s="11"/>
      <c r="J38" s="11"/>
    </row>
    <row r="39" spans="1:24" ht="15.75" customHeight="1" x14ac:dyDescent="0.25">
      <c r="A39" s="2" t="s">
        <v>70</v>
      </c>
      <c r="B39" s="11">
        <v>728482936</v>
      </c>
      <c r="C39" s="11">
        <v>777255100</v>
      </c>
      <c r="D39" s="11">
        <v>735229475</v>
      </c>
      <c r="E39" s="14">
        <v>844537861</v>
      </c>
      <c r="F39" s="11"/>
      <c r="G39" s="11"/>
      <c r="H39" s="11"/>
      <c r="I39" s="11"/>
      <c r="J39" s="11"/>
    </row>
    <row r="40" spans="1:24" ht="15.75" customHeight="1" x14ac:dyDescent="0.25">
      <c r="A40" s="1"/>
      <c r="B40" s="16">
        <f t="shared" ref="B40:F40" si="6">SUM(B38:B39)</f>
        <v>1278482936</v>
      </c>
      <c r="C40" s="16">
        <f t="shared" si="6"/>
        <v>1667255100</v>
      </c>
      <c r="D40" s="16">
        <f t="shared" si="6"/>
        <v>1714229475</v>
      </c>
      <c r="E40" s="16">
        <f t="shared" si="6"/>
        <v>1823537861</v>
      </c>
      <c r="F40" s="16">
        <f t="shared" si="6"/>
        <v>0</v>
      </c>
      <c r="G40" s="11"/>
      <c r="H40" s="11"/>
      <c r="I40" s="11"/>
      <c r="J40" s="11"/>
    </row>
    <row r="41" spans="1:24" ht="15.75" customHeight="1" x14ac:dyDescent="0.25">
      <c r="A41" s="1"/>
      <c r="B41" s="21">
        <f t="shared" ref="B41:F41" si="7">B40+B35</f>
        <v>1425919049</v>
      </c>
      <c r="C41" s="21">
        <f t="shared" si="7"/>
        <v>1797565692</v>
      </c>
      <c r="D41" s="21">
        <f t="shared" si="7"/>
        <v>1852849996</v>
      </c>
      <c r="E41" s="21">
        <f t="shared" si="7"/>
        <v>1999106884</v>
      </c>
      <c r="F41" s="21">
        <f t="shared" si="7"/>
        <v>0</v>
      </c>
      <c r="G41" s="11"/>
      <c r="H41" s="11"/>
      <c r="I41" s="11"/>
      <c r="J41" s="11"/>
    </row>
    <row r="42" spans="1:24" ht="15.75" customHeight="1" x14ac:dyDescent="0.25">
      <c r="B42" s="11"/>
      <c r="C42" s="11"/>
      <c r="D42" s="11"/>
      <c r="E42" s="11"/>
      <c r="F42" s="11"/>
      <c r="G42" s="11"/>
      <c r="H42" s="11"/>
      <c r="I42" s="11"/>
      <c r="J42" s="11"/>
    </row>
    <row r="43" spans="1:24" ht="15.75" customHeight="1" x14ac:dyDescent="0.25">
      <c r="A43" s="9" t="s">
        <v>72</v>
      </c>
      <c r="B43" s="27">
        <f t="shared" ref="B43:F43" si="8">B40/B38/10</f>
        <v>0.23245144290909092</v>
      </c>
      <c r="C43" s="27">
        <f t="shared" si="8"/>
        <v>0.18733203370786516</v>
      </c>
      <c r="D43" s="27">
        <f t="shared" si="8"/>
        <v>0.17510004851889682</v>
      </c>
      <c r="E43" s="27">
        <f t="shared" si="8"/>
        <v>0.1862653586312564</v>
      </c>
      <c r="F43" s="27" t="e">
        <f t="shared" si="8"/>
        <v>#DIV/0!</v>
      </c>
      <c r="G43" s="11"/>
      <c r="H43" s="11"/>
      <c r="I43" s="11"/>
      <c r="J43" s="1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</row>
    <row r="44" spans="1:24" ht="15.75" customHeight="1" x14ac:dyDescent="0.25">
      <c r="A44" s="9" t="s">
        <v>73</v>
      </c>
      <c r="B44" s="11">
        <f t="shared" ref="B44:F44" si="9">B38/10</f>
        <v>55000000</v>
      </c>
      <c r="C44" s="11">
        <f t="shared" si="9"/>
        <v>89000000</v>
      </c>
      <c r="D44" s="11">
        <f t="shared" si="9"/>
        <v>97900000</v>
      </c>
      <c r="E44" s="11">
        <f t="shared" si="9"/>
        <v>97900000</v>
      </c>
      <c r="F44" s="11">
        <f t="shared" si="9"/>
        <v>0</v>
      </c>
      <c r="G44" s="11"/>
      <c r="H44" s="11"/>
      <c r="I44" s="11"/>
      <c r="J44" s="11"/>
    </row>
    <row r="45" spans="1:24" ht="15.75" customHeight="1" x14ac:dyDescent="0.25">
      <c r="A45" s="17"/>
      <c r="B45" s="11"/>
      <c r="C45" s="11"/>
      <c r="D45" s="11"/>
      <c r="E45" s="11"/>
      <c r="F45" s="11"/>
      <c r="G45" s="11"/>
      <c r="H45" s="11"/>
      <c r="I45" s="11"/>
      <c r="J45" s="11"/>
    </row>
    <row r="46" spans="1:24" ht="15.75" customHeight="1" x14ac:dyDescent="0.25">
      <c r="A46" s="17"/>
      <c r="E46" s="11"/>
      <c r="F46" s="11"/>
      <c r="G46" s="11"/>
      <c r="H46" s="11"/>
      <c r="I46" s="11"/>
      <c r="J46" s="11"/>
    </row>
    <row r="47" spans="1:24" ht="15.75" customHeight="1" x14ac:dyDescent="0.25">
      <c r="E47" s="11"/>
      <c r="F47" s="11"/>
      <c r="G47" s="11"/>
      <c r="H47" s="11"/>
      <c r="I47" s="11"/>
      <c r="J47" s="11"/>
    </row>
    <row r="48" spans="1:24" ht="15.75" customHeight="1" x14ac:dyDescent="0.25">
      <c r="E48" s="11"/>
      <c r="F48" s="11"/>
      <c r="G48" s="11"/>
      <c r="H48" s="11"/>
      <c r="I48" s="11"/>
      <c r="J48" s="11"/>
    </row>
    <row r="49" spans="5:10" ht="15.75" customHeight="1" x14ac:dyDescent="0.25">
      <c r="E49" s="11"/>
      <c r="F49" s="11"/>
      <c r="G49" s="11"/>
      <c r="H49" s="11"/>
      <c r="I49" s="11"/>
      <c r="J49" s="11"/>
    </row>
    <row r="50" spans="5:10" ht="15.75" customHeight="1" x14ac:dyDescent="0.25">
      <c r="E50" s="11"/>
      <c r="F50" s="11"/>
      <c r="G50" s="11"/>
      <c r="H50" s="11"/>
      <c r="I50" s="11"/>
      <c r="J50" s="11"/>
    </row>
    <row r="51" spans="5:10" ht="15.75" customHeight="1" x14ac:dyDescent="0.25">
      <c r="E51" s="11"/>
      <c r="F51" s="11"/>
      <c r="G51" s="11"/>
      <c r="H51" s="11"/>
      <c r="I51" s="11"/>
      <c r="J51" s="11"/>
    </row>
    <row r="52" spans="5:10" ht="15.75" customHeight="1" x14ac:dyDescent="0.2"/>
    <row r="53" spans="5:10" ht="15.75" customHeight="1" x14ac:dyDescent="0.2"/>
    <row r="54" spans="5:10" ht="15.75" customHeight="1" x14ac:dyDescent="0.2"/>
    <row r="55" spans="5:10" ht="15.75" customHeight="1" x14ac:dyDescent="0.2"/>
    <row r="56" spans="5:10" ht="15.75" customHeight="1" x14ac:dyDescent="0.2"/>
    <row r="57" spans="5:10" ht="15.75" customHeight="1" x14ac:dyDescent="0.2"/>
    <row r="58" spans="5:10" ht="15.75" customHeight="1" x14ac:dyDescent="0.2"/>
    <row r="59" spans="5:10" ht="15.75" customHeight="1" x14ac:dyDescent="0.2"/>
    <row r="60" spans="5:10" ht="15.75" customHeight="1" x14ac:dyDescent="0.2"/>
    <row r="61" spans="5:10" ht="15.75" customHeight="1" x14ac:dyDescent="0.2"/>
    <row r="62" spans="5:10" ht="15.75" customHeight="1" x14ac:dyDescent="0.2"/>
    <row r="63" spans="5:10" ht="15.75" customHeight="1" x14ac:dyDescent="0.2"/>
    <row r="64" spans="5:10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00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6" sqref="B6"/>
    </sheetView>
  </sheetViews>
  <sheetFormatPr defaultColWidth="12.625" defaultRowHeight="15" customHeight="1" x14ac:dyDescent="0.2"/>
  <cols>
    <col min="1" max="1" width="37" customWidth="1"/>
    <col min="2" max="2" width="13.25" customWidth="1"/>
    <col min="3" max="3" width="13.375" customWidth="1"/>
    <col min="4" max="4" width="12" customWidth="1"/>
    <col min="5" max="5" width="11.5" customWidth="1"/>
    <col min="6" max="6" width="11.375" customWidth="1"/>
    <col min="7" max="24" width="7.625" customWidth="1"/>
  </cols>
  <sheetData>
    <row r="1" spans="1:24" x14ac:dyDescent="0.25">
      <c r="A1" s="1" t="s">
        <v>0</v>
      </c>
    </row>
    <row r="2" spans="1:24" ht="17.25" customHeight="1" x14ac:dyDescent="0.25">
      <c r="A2" s="1" t="s">
        <v>1</v>
      </c>
    </row>
    <row r="3" spans="1:24" ht="17.25" customHeight="1" x14ac:dyDescent="0.25">
      <c r="A3" s="2" t="s">
        <v>4</v>
      </c>
    </row>
    <row r="4" spans="1:24" x14ac:dyDescent="0.25">
      <c r="B4" s="3" t="s">
        <v>5</v>
      </c>
      <c r="C4" s="3" t="s">
        <v>7</v>
      </c>
      <c r="D4" s="3" t="s">
        <v>8</v>
      </c>
      <c r="E4" s="5" t="s">
        <v>5</v>
      </c>
      <c r="F4" s="5" t="s">
        <v>7</v>
      </c>
    </row>
    <row r="5" spans="1:24" x14ac:dyDescent="0.25">
      <c r="B5" s="7">
        <v>43373</v>
      </c>
      <c r="C5" s="7">
        <v>43465</v>
      </c>
      <c r="D5" s="7">
        <v>43555</v>
      </c>
      <c r="E5" s="8">
        <v>43738</v>
      </c>
      <c r="F5" s="8">
        <v>43830</v>
      </c>
    </row>
    <row r="6" spans="1:24" x14ac:dyDescent="0.25">
      <c r="B6" s="7"/>
      <c r="C6" s="7"/>
      <c r="D6" s="7"/>
    </row>
    <row r="7" spans="1:24" x14ac:dyDescent="0.25">
      <c r="A7" s="9" t="s">
        <v>11</v>
      </c>
      <c r="B7" s="12">
        <v>260411618</v>
      </c>
      <c r="C7" s="12">
        <v>532876655</v>
      </c>
      <c r="D7" s="12">
        <v>798765894</v>
      </c>
      <c r="E7" s="11"/>
      <c r="F7" s="11"/>
      <c r="G7" s="11"/>
      <c r="H7" s="11"/>
      <c r="I7" s="11"/>
      <c r="J7" s="11"/>
    </row>
    <row r="8" spans="1:24" x14ac:dyDescent="0.25">
      <c r="A8" s="2" t="s">
        <v>16</v>
      </c>
      <c r="B8" s="11">
        <v>196461506</v>
      </c>
      <c r="C8" s="11">
        <v>403205482</v>
      </c>
      <c r="D8" s="11">
        <v>600764960</v>
      </c>
      <c r="E8" s="11"/>
      <c r="F8" s="11"/>
      <c r="G8" s="11"/>
      <c r="H8" s="11"/>
      <c r="I8" s="11"/>
      <c r="J8" s="11"/>
    </row>
    <row r="9" spans="1:24" x14ac:dyDescent="0.25">
      <c r="A9" s="9" t="s">
        <v>19</v>
      </c>
      <c r="B9" s="15">
        <f t="shared" ref="B9:F9" si="0">B7-B8</f>
        <v>63950112</v>
      </c>
      <c r="C9" s="15">
        <f t="shared" si="0"/>
        <v>129671173</v>
      </c>
      <c r="D9" s="15">
        <f t="shared" si="0"/>
        <v>198000934</v>
      </c>
      <c r="E9" s="15">
        <f t="shared" si="0"/>
        <v>0</v>
      </c>
      <c r="F9" s="15">
        <f t="shared" si="0"/>
        <v>0</v>
      </c>
      <c r="G9" s="11"/>
      <c r="H9" s="11"/>
      <c r="I9" s="11"/>
      <c r="J9" s="11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</row>
    <row r="10" spans="1:24" x14ac:dyDescent="0.25">
      <c r="A10" s="9" t="s">
        <v>23</v>
      </c>
      <c r="B10" s="11">
        <v>8753255</v>
      </c>
      <c r="C10" s="11">
        <v>17854009</v>
      </c>
      <c r="D10" s="11">
        <v>28975749</v>
      </c>
      <c r="E10" s="11"/>
      <c r="F10" s="11"/>
      <c r="G10" s="11"/>
      <c r="H10" s="11"/>
      <c r="I10" s="11"/>
      <c r="J10" s="11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</row>
    <row r="11" spans="1:24" x14ac:dyDescent="0.25">
      <c r="A11" s="18" t="s">
        <v>28</v>
      </c>
      <c r="B11" s="19">
        <f t="shared" ref="B11:F11" si="1">B9-B10</f>
        <v>55196857</v>
      </c>
      <c r="C11" s="19">
        <f t="shared" si="1"/>
        <v>111817164</v>
      </c>
      <c r="D11" s="19">
        <f t="shared" si="1"/>
        <v>169025185</v>
      </c>
      <c r="E11" s="19">
        <f t="shared" si="1"/>
        <v>0</v>
      </c>
      <c r="F11" s="19">
        <f t="shared" si="1"/>
        <v>0</v>
      </c>
      <c r="G11" s="11"/>
      <c r="H11" s="11"/>
      <c r="I11" s="11"/>
      <c r="J11" s="11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</row>
    <row r="12" spans="1:24" x14ac:dyDescent="0.25">
      <c r="A12" s="20" t="s">
        <v>35</v>
      </c>
      <c r="B12" s="11"/>
      <c r="C12" s="11"/>
      <c r="D12" s="11"/>
      <c r="E12" s="11"/>
      <c r="F12" s="11"/>
      <c r="G12" s="11"/>
      <c r="H12" s="11"/>
      <c r="I12" s="11"/>
      <c r="J12" s="11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</row>
    <row r="13" spans="1:24" x14ac:dyDescent="0.25">
      <c r="A13" s="22" t="s">
        <v>40</v>
      </c>
      <c r="B13" s="11">
        <v>1730074</v>
      </c>
      <c r="C13" s="11">
        <v>3362843</v>
      </c>
      <c r="D13" s="11">
        <v>4282280</v>
      </c>
      <c r="E13" s="11"/>
      <c r="F13" s="11"/>
      <c r="G13" s="11"/>
      <c r="H13" s="11"/>
      <c r="I13" s="11"/>
      <c r="J13" s="11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</row>
    <row r="14" spans="1:24" x14ac:dyDescent="0.25">
      <c r="A14" s="1" t="s">
        <v>44</v>
      </c>
      <c r="B14" s="15">
        <f t="shared" ref="B14:F14" si="2">B11-B13</f>
        <v>53466783</v>
      </c>
      <c r="C14" s="15">
        <f t="shared" si="2"/>
        <v>108454321</v>
      </c>
      <c r="D14" s="15">
        <f t="shared" si="2"/>
        <v>164742905</v>
      </c>
      <c r="E14" s="15">
        <f t="shared" si="2"/>
        <v>0</v>
      </c>
      <c r="F14" s="15">
        <f t="shared" si="2"/>
        <v>0</v>
      </c>
      <c r="G14" s="11"/>
      <c r="H14" s="11"/>
      <c r="I14" s="11"/>
      <c r="J14" s="11"/>
    </row>
    <row r="15" spans="1:24" x14ac:dyDescent="0.25">
      <c r="A15" s="17" t="s">
        <v>49</v>
      </c>
      <c r="B15" s="11">
        <v>168717</v>
      </c>
      <c r="C15" s="11">
        <v>2939559</v>
      </c>
      <c r="D15" s="11">
        <v>3135624</v>
      </c>
      <c r="E15" s="11"/>
      <c r="F15" s="11"/>
      <c r="G15" s="11"/>
      <c r="H15" s="11"/>
      <c r="I15" s="11"/>
      <c r="J15" s="11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</row>
    <row r="16" spans="1:24" x14ac:dyDescent="0.25">
      <c r="A16" s="9" t="s">
        <v>52</v>
      </c>
      <c r="B16" s="15">
        <f t="shared" ref="B16:F16" si="3">B14+B15</f>
        <v>53635500</v>
      </c>
      <c r="C16" s="15">
        <f t="shared" si="3"/>
        <v>111393880</v>
      </c>
      <c r="D16" s="15">
        <f t="shared" si="3"/>
        <v>167878529</v>
      </c>
      <c r="E16" s="15">
        <f t="shared" si="3"/>
        <v>0</v>
      </c>
      <c r="F16" s="15">
        <f t="shared" si="3"/>
        <v>0</v>
      </c>
      <c r="G16" s="11"/>
      <c r="H16" s="11"/>
      <c r="I16" s="11"/>
      <c r="J16" s="11"/>
    </row>
    <row r="17" spans="1:24" x14ac:dyDescent="0.25">
      <c r="A17" s="22" t="s">
        <v>56</v>
      </c>
      <c r="B17" s="11">
        <v>2554071</v>
      </c>
      <c r="C17" s="11">
        <v>5304470</v>
      </c>
      <c r="D17" s="11">
        <v>7994153</v>
      </c>
      <c r="E17" s="11"/>
      <c r="F17" s="11"/>
      <c r="G17" s="11"/>
      <c r="H17" s="11"/>
      <c r="I17" s="11"/>
      <c r="J17" s="11"/>
    </row>
    <row r="18" spans="1:24" x14ac:dyDescent="0.25">
      <c r="A18" s="9" t="s">
        <v>59</v>
      </c>
      <c r="B18" s="15">
        <f t="shared" ref="B18:F18" si="4">B16-B17</f>
        <v>51081429</v>
      </c>
      <c r="C18" s="15">
        <f t="shared" si="4"/>
        <v>106089410</v>
      </c>
      <c r="D18" s="15">
        <f t="shared" si="4"/>
        <v>159884376</v>
      </c>
      <c r="E18" s="15">
        <f t="shared" si="4"/>
        <v>0</v>
      </c>
      <c r="F18" s="15">
        <f t="shared" si="4"/>
        <v>0</v>
      </c>
      <c r="G18" s="11"/>
      <c r="H18" s="11"/>
      <c r="I18" s="11"/>
      <c r="J18" s="11"/>
    </row>
    <row r="19" spans="1:24" x14ac:dyDescent="0.25">
      <c r="A19" s="13" t="s">
        <v>63</v>
      </c>
      <c r="B19" s="12">
        <f t="shared" ref="B19:F19" si="5">SUM(B20:B21)</f>
        <v>-6129772</v>
      </c>
      <c r="C19" s="12">
        <f t="shared" si="5"/>
        <v>-12365588</v>
      </c>
      <c r="D19" s="12">
        <f t="shared" si="5"/>
        <v>-19186118</v>
      </c>
      <c r="E19" s="12">
        <f t="shared" si="5"/>
        <v>0</v>
      </c>
      <c r="F19" s="12">
        <f t="shared" si="5"/>
        <v>0</v>
      </c>
      <c r="G19" s="11"/>
      <c r="H19" s="11"/>
      <c r="I19" s="11"/>
      <c r="J19" s="11"/>
    </row>
    <row r="20" spans="1:24" x14ac:dyDescent="0.25">
      <c r="A20" s="22" t="s">
        <v>64</v>
      </c>
      <c r="B20" s="11">
        <v>-5808857</v>
      </c>
      <c r="C20" s="11">
        <v>-12135738</v>
      </c>
      <c r="D20" s="11">
        <v>-18301153</v>
      </c>
      <c r="E20" s="11"/>
      <c r="F20" s="11"/>
      <c r="G20" s="11"/>
      <c r="H20" s="11"/>
      <c r="I20" s="11"/>
      <c r="J20" s="11"/>
    </row>
    <row r="21" spans="1:24" ht="15.75" customHeight="1" x14ac:dyDescent="0.25">
      <c r="A21" s="22" t="s">
        <v>66</v>
      </c>
      <c r="B21" s="11">
        <v>-320915</v>
      </c>
      <c r="C21" s="11">
        <v>-229850</v>
      </c>
      <c r="D21" s="11">
        <v>-884965</v>
      </c>
      <c r="E21" s="11"/>
      <c r="F21" s="11"/>
      <c r="G21" s="11"/>
      <c r="H21" s="11"/>
      <c r="I21" s="11"/>
      <c r="J21" s="11"/>
    </row>
    <row r="22" spans="1:24" ht="15.75" customHeight="1" x14ac:dyDescent="0.25">
      <c r="A22" s="9" t="s">
        <v>67</v>
      </c>
      <c r="B22" s="16">
        <f t="shared" ref="B22:F22" si="6">B18+B19</f>
        <v>44951657</v>
      </c>
      <c r="C22" s="16">
        <f t="shared" si="6"/>
        <v>93723822</v>
      </c>
      <c r="D22" s="16">
        <f t="shared" si="6"/>
        <v>140698258</v>
      </c>
      <c r="E22" s="16">
        <f t="shared" si="6"/>
        <v>0</v>
      </c>
      <c r="F22" s="16">
        <f t="shared" si="6"/>
        <v>0</v>
      </c>
      <c r="G22" s="11"/>
      <c r="H22" s="11"/>
      <c r="I22" s="11"/>
      <c r="J22" s="11"/>
    </row>
    <row r="23" spans="1:24" ht="15.75" customHeight="1" x14ac:dyDescent="0.25">
      <c r="A23" s="1"/>
      <c r="B23" s="11"/>
      <c r="C23" s="11"/>
      <c r="D23" s="11"/>
      <c r="E23" s="11"/>
      <c r="F23" s="11"/>
      <c r="G23" s="11"/>
      <c r="H23" s="11"/>
      <c r="I23" s="11"/>
      <c r="J23" s="11"/>
    </row>
    <row r="24" spans="1:24" ht="15.75" customHeight="1" x14ac:dyDescent="0.25">
      <c r="A24" s="9" t="s">
        <v>71</v>
      </c>
      <c r="B24" s="27">
        <f>B22/('1'!B38/10)</f>
        <v>0.81730285454545459</v>
      </c>
      <c r="C24" s="27">
        <f>C22/('1'!C38/10)</f>
        <v>1.0530766516853933</v>
      </c>
      <c r="D24" s="27">
        <f>D22/('1'!D38/10)</f>
        <v>1.4371630030643514</v>
      </c>
      <c r="E24" s="27">
        <f>E22/('1'!E38/10)</f>
        <v>0</v>
      </c>
      <c r="F24" s="27" t="e">
        <f>F22/('1'!F38/10)</f>
        <v>#DIV/0!</v>
      </c>
      <c r="G24" s="11"/>
      <c r="H24" s="11"/>
      <c r="I24" s="11"/>
      <c r="J24" s="1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</row>
    <row r="25" spans="1:24" ht="15.75" customHeight="1" x14ac:dyDescent="0.25">
      <c r="A25" s="20" t="s">
        <v>74</v>
      </c>
      <c r="B25" s="11">
        <f>'1'!B38/10</f>
        <v>55000000</v>
      </c>
      <c r="C25" s="11">
        <f>'1'!C38/10</f>
        <v>89000000</v>
      </c>
      <c r="D25" s="11">
        <f>'1'!D38/10</f>
        <v>97900000</v>
      </c>
      <c r="E25" s="11">
        <f>'1'!E38/10</f>
        <v>97900000</v>
      </c>
      <c r="F25" s="11">
        <f>'1'!F38/10</f>
        <v>0</v>
      </c>
      <c r="G25" s="11"/>
      <c r="H25" s="11"/>
      <c r="I25" s="11"/>
      <c r="J25" s="11"/>
    </row>
    <row r="26" spans="1:24" ht="15.75" customHeight="1" x14ac:dyDescent="0.25">
      <c r="A26" s="17"/>
      <c r="E26" s="11"/>
      <c r="F26" s="11"/>
      <c r="G26" s="11"/>
      <c r="H26" s="11"/>
      <c r="I26" s="11"/>
      <c r="J26" s="11"/>
    </row>
    <row r="27" spans="1:24" ht="15.75" customHeight="1" x14ac:dyDescent="0.25">
      <c r="A27" s="1"/>
      <c r="E27" s="11"/>
      <c r="F27" s="11"/>
      <c r="G27" s="11"/>
      <c r="H27" s="11"/>
      <c r="I27" s="11"/>
      <c r="J27" s="11"/>
    </row>
    <row r="28" spans="1:24" ht="15.75" customHeight="1" x14ac:dyDescent="0.25">
      <c r="A28" s="17"/>
      <c r="E28" s="11"/>
      <c r="F28" s="11"/>
      <c r="G28" s="11"/>
      <c r="H28" s="11"/>
      <c r="I28" s="11"/>
      <c r="J28" s="11"/>
    </row>
    <row r="29" spans="1:24" ht="15.75" customHeight="1" x14ac:dyDescent="0.25">
      <c r="A29" s="17"/>
      <c r="E29" s="11"/>
      <c r="F29" s="11"/>
      <c r="G29" s="11"/>
      <c r="H29" s="11"/>
      <c r="I29" s="11"/>
      <c r="J29" s="11"/>
    </row>
    <row r="30" spans="1:24" ht="15.75" customHeight="1" x14ac:dyDescent="0.25">
      <c r="A30" s="17"/>
      <c r="E30" s="11"/>
      <c r="F30" s="11"/>
      <c r="G30" s="11"/>
      <c r="H30" s="11"/>
      <c r="I30" s="11"/>
      <c r="J30" s="11"/>
    </row>
    <row r="31" spans="1:24" ht="15.75" customHeight="1" x14ac:dyDescent="0.25">
      <c r="A31" s="17"/>
      <c r="E31" s="11"/>
      <c r="F31" s="11"/>
      <c r="G31" s="11"/>
      <c r="H31" s="11"/>
      <c r="I31" s="11"/>
      <c r="J31" s="11"/>
    </row>
    <row r="32" spans="1:24" ht="15.75" customHeight="1" x14ac:dyDescent="0.25">
      <c r="A32" s="17"/>
      <c r="E32" s="11"/>
      <c r="F32" s="11"/>
      <c r="G32" s="11"/>
      <c r="H32" s="11"/>
      <c r="I32" s="11"/>
      <c r="J32" s="11"/>
    </row>
    <row r="33" spans="1:10" ht="15.75" customHeight="1" x14ac:dyDescent="0.25">
      <c r="A33" s="17"/>
      <c r="E33" s="11"/>
      <c r="F33" s="11"/>
      <c r="G33" s="11"/>
      <c r="H33" s="11"/>
      <c r="I33" s="11"/>
      <c r="J33" s="11"/>
    </row>
    <row r="34" spans="1:10" ht="15.75" customHeight="1" x14ac:dyDescent="0.25">
      <c r="E34" s="11"/>
      <c r="F34" s="11"/>
      <c r="G34" s="11"/>
      <c r="H34" s="11"/>
      <c r="I34" s="11"/>
      <c r="J34" s="11"/>
    </row>
    <row r="35" spans="1:10" ht="15.75" customHeight="1" x14ac:dyDescent="0.25">
      <c r="E35" s="11"/>
      <c r="F35" s="11"/>
      <c r="G35" s="11"/>
      <c r="H35" s="11"/>
      <c r="I35" s="11"/>
      <c r="J35" s="11"/>
    </row>
    <row r="36" spans="1:10" ht="15.75" customHeight="1" x14ac:dyDescent="0.25">
      <c r="E36" s="11"/>
      <c r="F36" s="11"/>
      <c r="G36" s="11"/>
      <c r="H36" s="11"/>
      <c r="I36" s="11"/>
      <c r="J36" s="11"/>
    </row>
    <row r="37" spans="1:10" ht="15.75" customHeight="1" x14ac:dyDescent="0.25">
      <c r="E37" s="11"/>
      <c r="F37" s="11"/>
      <c r="G37" s="11"/>
      <c r="H37" s="11"/>
      <c r="I37" s="11"/>
      <c r="J37" s="11"/>
    </row>
    <row r="38" spans="1:10" ht="15.75" customHeight="1" x14ac:dyDescent="0.25">
      <c r="E38" s="11"/>
      <c r="F38" s="11"/>
      <c r="G38" s="11"/>
      <c r="H38" s="11"/>
      <c r="I38" s="11"/>
      <c r="J38" s="11"/>
    </row>
    <row r="39" spans="1:10" ht="15.75" customHeight="1" x14ac:dyDescent="0.25">
      <c r="E39" s="11"/>
      <c r="F39" s="11"/>
      <c r="G39" s="11"/>
      <c r="H39" s="11"/>
      <c r="I39" s="11"/>
      <c r="J39" s="11"/>
    </row>
    <row r="40" spans="1:10" ht="15.75" customHeight="1" x14ac:dyDescent="0.25">
      <c r="E40" s="11"/>
      <c r="F40" s="11"/>
      <c r="G40" s="11"/>
      <c r="H40" s="11"/>
      <c r="I40" s="11"/>
      <c r="J40" s="11"/>
    </row>
    <row r="41" spans="1:10" ht="15.75" customHeight="1" x14ac:dyDescent="0.25">
      <c r="E41" s="11"/>
      <c r="F41" s="11"/>
      <c r="G41" s="11"/>
      <c r="H41" s="11"/>
      <c r="I41" s="11"/>
      <c r="J41" s="11"/>
    </row>
    <row r="42" spans="1:10" ht="15.75" customHeight="1" x14ac:dyDescent="0.25">
      <c r="E42" s="11"/>
      <c r="F42" s="11"/>
      <c r="G42" s="11"/>
      <c r="H42" s="11"/>
      <c r="I42" s="11"/>
      <c r="J42" s="11"/>
    </row>
    <row r="43" spans="1:10" ht="15.75" customHeight="1" x14ac:dyDescent="0.25">
      <c r="E43" s="11"/>
      <c r="F43" s="11"/>
      <c r="G43" s="11"/>
      <c r="H43" s="11"/>
      <c r="I43" s="11"/>
      <c r="J43" s="11"/>
    </row>
    <row r="44" spans="1:10" ht="15.75" customHeight="1" x14ac:dyDescent="0.25">
      <c r="E44" s="11"/>
      <c r="F44" s="11"/>
      <c r="G44" s="11"/>
      <c r="H44" s="11"/>
      <c r="I44" s="11"/>
      <c r="J44" s="11"/>
    </row>
    <row r="45" spans="1:10" ht="15.75" customHeight="1" x14ac:dyDescent="0.25">
      <c r="E45" s="11"/>
      <c r="F45" s="11"/>
      <c r="G45" s="11"/>
      <c r="H45" s="11"/>
      <c r="I45" s="11"/>
      <c r="J45" s="11"/>
    </row>
    <row r="46" spans="1:10" ht="15.75" customHeight="1" x14ac:dyDescent="0.25">
      <c r="E46" s="11"/>
      <c r="F46" s="11"/>
      <c r="G46" s="11"/>
      <c r="H46" s="11"/>
      <c r="I46" s="11"/>
      <c r="J46" s="11"/>
    </row>
    <row r="47" spans="1:10" ht="15.75" customHeight="1" x14ac:dyDescent="0.25">
      <c r="E47" s="11"/>
      <c r="F47" s="11"/>
      <c r="G47" s="11"/>
      <c r="H47" s="11"/>
      <c r="I47" s="11"/>
      <c r="J47" s="11"/>
    </row>
    <row r="48" spans="1:10" ht="15.75" customHeight="1" x14ac:dyDescent="0.25">
      <c r="E48" s="11"/>
      <c r="F48" s="11"/>
      <c r="G48" s="11"/>
      <c r="H48" s="11"/>
      <c r="I48" s="11"/>
      <c r="J48" s="11"/>
    </row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00"/>
  <sheetViews>
    <sheetView tabSelected="1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J17" sqref="J17"/>
    </sheetView>
  </sheetViews>
  <sheetFormatPr defaultColWidth="12.625" defaultRowHeight="15" customHeight="1" x14ac:dyDescent="0.2"/>
  <cols>
    <col min="1" max="1" width="37.875" customWidth="1"/>
    <col min="2" max="2" width="15.5" customWidth="1"/>
    <col min="3" max="3" width="15" customWidth="1"/>
    <col min="4" max="4" width="12.625" customWidth="1"/>
    <col min="5" max="5" width="11.5" customWidth="1"/>
    <col min="6" max="6" width="11.75" customWidth="1"/>
    <col min="7" max="24" width="7.625" customWidth="1"/>
  </cols>
  <sheetData>
    <row r="1" spans="1:24" x14ac:dyDescent="0.25">
      <c r="A1" s="1" t="s">
        <v>0</v>
      </c>
    </row>
    <row r="2" spans="1:24" x14ac:dyDescent="0.25">
      <c r="A2" s="1" t="s">
        <v>2</v>
      </c>
    </row>
    <row r="3" spans="1:24" x14ac:dyDescent="0.25">
      <c r="A3" s="2" t="s">
        <v>4</v>
      </c>
      <c r="B3" s="4" t="s">
        <v>6</v>
      </c>
    </row>
    <row r="4" spans="1:24" x14ac:dyDescent="0.25">
      <c r="B4" s="3" t="s">
        <v>5</v>
      </c>
      <c r="C4" s="3" t="s">
        <v>7</v>
      </c>
      <c r="D4" s="3" t="s">
        <v>8</v>
      </c>
      <c r="E4" s="5" t="s">
        <v>5</v>
      </c>
      <c r="F4" s="5" t="s">
        <v>7</v>
      </c>
    </row>
    <row r="5" spans="1:24" x14ac:dyDescent="0.25">
      <c r="B5" s="7">
        <v>43373</v>
      </c>
      <c r="C5" s="7">
        <v>43465</v>
      </c>
      <c r="D5" s="7">
        <v>43555</v>
      </c>
      <c r="E5" s="8">
        <v>43738</v>
      </c>
      <c r="F5" s="8">
        <v>43830</v>
      </c>
    </row>
    <row r="6" spans="1:24" x14ac:dyDescent="0.25">
      <c r="A6" s="9" t="s">
        <v>9</v>
      </c>
      <c r="B6" s="11"/>
      <c r="C6" s="11"/>
      <c r="D6" s="11"/>
    </row>
    <row r="7" spans="1:24" x14ac:dyDescent="0.25">
      <c r="A7" s="2" t="s">
        <v>13</v>
      </c>
      <c r="B7" s="11"/>
      <c r="C7" s="11">
        <v>482917187</v>
      </c>
      <c r="D7" s="11">
        <v>734675430</v>
      </c>
      <c r="E7" s="11"/>
      <c r="F7" s="11"/>
      <c r="G7" s="11"/>
      <c r="H7" s="11"/>
      <c r="I7" s="11"/>
    </row>
    <row r="8" spans="1:24" x14ac:dyDescent="0.25">
      <c r="A8" s="2" t="s">
        <v>15</v>
      </c>
      <c r="B8" s="11"/>
      <c r="C8" s="11">
        <v>-450360634</v>
      </c>
      <c r="D8" s="11">
        <v>-632576805</v>
      </c>
      <c r="E8" s="11"/>
      <c r="F8" s="11"/>
      <c r="G8" s="11"/>
      <c r="H8" s="11"/>
      <c r="I8" s="11"/>
    </row>
    <row r="9" spans="1:24" x14ac:dyDescent="0.25">
      <c r="A9" s="2" t="s">
        <v>17</v>
      </c>
      <c r="B9" s="11"/>
      <c r="C9" s="11">
        <v>-18286894</v>
      </c>
      <c r="D9" s="11">
        <v>-29220705</v>
      </c>
      <c r="E9" s="11"/>
      <c r="F9" s="11"/>
      <c r="G9" s="11"/>
      <c r="H9" s="11"/>
      <c r="I9" s="11"/>
    </row>
    <row r="10" spans="1:24" x14ac:dyDescent="0.25">
      <c r="A10" s="2" t="s">
        <v>20</v>
      </c>
      <c r="B10" s="11"/>
      <c r="C10" s="11">
        <v>2939559</v>
      </c>
      <c r="D10" s="11">
        <v>3135624</v>
      </c>
      <c r="E10" s="11"/>
      <c r="F10" s="11"/>
      <c r="G10" s="11"/>
      <c r="H10" s="11"/>
      <c r="I10" s="11"/>
    </row>
    <row r="11" spans="1:24" x14ac:dyDescent="0.25">
      <c r="A11" s="2" t="s">
        <v>22</v>
      </c>
      <c r="B11" s="11"/>
      <c r="C11" s="11">
        <v>-3636671</v>
      </c>
      <c r="D11" s="11">
        <v>-4391946</v>
      </c>
      <c r="E11" s="11"/>
      <c r="F11" s="11"/>
      <c r="G11" s="11"/>
      <c r="H11" s="11"/>
      <c r="I11" s="11"/>
    </row>
    <row r="12" spans="1:24" ht="15.75" x14ac:dyDescent="0.25">
      <c r="A12" s="6"/>
      <c r="B12" s="15"/>
      <c r="C12" s="15">
        <f t="shared" ref="C12:F12" si="0">SUM(C7:C11)</f>
        <v>13572547</v>
      </c>
      <c r="D12" s="15">
        <f t="shared" si="0"/>
        <v>71621598</v>
      </c>
      <c r="E12" s="15">
        <f t="shared" si="0"/>
        <v>0</v>
      </c>
      <c r="F12" s="15">
        <f t="shared" si="0"/>
        <v>0</v>
      </c>
      <c r="G12" s="11"/>
      <c r="H12" s="11"/>
      <c r="I12" s="1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 spans="1:24" ht="15.75" x14ac:dyDescent="0.25">
      <c r="A13" s="6"/>
      <c r="B13" s="12"/>
      <c r="C13" s="12"/>
      <c r="D13" s="12"/>
      <c r="E13" s="11"/>
      <c r="F13" s="11"/>
      <c r="G13" s="11"/>
      <c r="H13" s="11"/>
      <c r="I13" s="1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 spans="1:24" x14ac:dyDescent="0.25">
      <c r="A14" s="9" t="s">
        <v>25</v>
      </c>
      <c r="B14" s="12"/>
      <c r="C14" s="12"/>
      <c r="D14" s="12"/>
      <c r="E14" s="11"/>
      <c r="F14" s="11"/>
      <c r="G14" s="11"/>
      <c r="H14" s="11"/>
      <c r="I14" s="1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spans="1:24" x14ac:dyDescent="0.25">
      <c r="A15" s="17" t="s">
        <v>29</v>
      </c>
      <c r="B15" s="11"/>
      <c r="C15" s="11">
        <v>-3042840</v>
      </c>
      <c r="D15" s="11">
        <v>-46378805</v>
      </c>
      <c r="E15" s="11"/>
      <c r="F15" s="11"/>
      <c r="G15" s="11"/>
      <c r="H15" s="11"/>
      <c r="I15" s="1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spans="1:24" x14ac:dyDescent="0.25">
      <c r="A16" s="2" t="s">
        <v>31</v>
      </c>
      <c r="B16" s="11"/>
      <c r="C16" s="11">
        <v>-19124000</v>
      </c>
      <c r="D16" s="11">
        <v>-16733500</v>
      </c>
      <c r="E16" s="11"/>
      <c r="F16" s="11"/>
      <c r="G16" s="11"/>
      <c r="H16" s="11"/>
      <c r="I16" s="11"/>
    </row>
    <row r="17" spans="1:9" x14ac:dyDescent="0.25">
      <c r="A17" s="2" t="s">
        <v>33</v>
      </c>
      <c r="B17" s="11"/>
      <c r="C17" s="11">
        <v>-7250000</v>
      </c>
      <c r="D17" s="11">
        <v>-14375000</v>
      </c>
      <c r="E17" s="11"/>
      <c r="F17" s="11"/>
      <c r="G17" s="11"/>
      <c r="H17" s="11"/>
      <c r="I17" s="11"/>
    </row>
    <row r="18" spans="1:9" x14ac:dyDescent="0.25">
      <c r="A18" s="1"/>
      <c r="B18" s="15"/>
      <c r="C18" s="15">
        <f t="shared" ref="C18:F18" si="1">SUM(C15:C17)</f>
        <v>-29416840</v>
      </c>
      <c r="D18" s="15">
        <f t="shared" si="1"/>
        <v>-77487305</v>
      </c>
      <c r="E18" s="15">
        <f t="shared" si="1"/>
        <v>0</v>
      </c>
      <c r="F18" s="15">
        <f t="shared" si="1"/>
        <v>0</v>
      </c>
      <c r="G18" s="11"/>
      <c r="H18" s="11"/>
      <c r="I18" s="11"/>
    </row>
    <row r="19" spans="1:9" x14ac:dyDescent="0.25">
      <c r="B19" s="11"/>
      <c r="C19" s="11"/>
      <c r="D19" s="11"/>
      <c r="E19" s="11"/>
      <c r="F19" s="11"/>
      <c r="G19" s="11"/>
      <c r="H19" s="11"/>
      <c r="I19" s="11"/>
    </row>
    <row r="20" spans="1:9" x14ac:dyDescent="0.25">
      <c r="A20" s="9" t="s">
        <v>34</v>
      </c>
      <c r="B20" s="11"/>
      <c r="C20" s="11"/>
      <c r="D20" s="11"/>
      <c r="E20" s="11"/>
      <c r="F20" s="11"/>
      <c r="G20" s="11"/>
      <c r="H20" s="11"/>
      <c r="I20" s="11"/>
    </row>
    <row r="21" spans="1:9" ht="15.75" customHeight="1" x14ac:dyDescent="0.25">
      <c r="A21" s="2" t="s">
        <v>36</v>
      </c>
      <c r="B21" s="11"/>
      <c r="C21" s="11">
        <v>-31512042</v>
      </c>
      <c r="D21" s="11">
        <v>-31529895</v>
      </c>
      <c r="E21" s="11"/>
      <c r="F21" s="11"/>
      <c r="G21" s="11"/>
      <c r="H21" s="11"/>
      <c r="I21" s="11"/>
    </row>
    <row r="22" spans="1:9" ht="15.75" customHeight="1" x14ac:dyDescent="0.25">
      <c r="A22" s="17" t="s">
        <v>37</v>
      </c>
      <c r="B22" s="11"/>
      <c r="C22" s="11">
        <v>340000000</v>
      </c>
      <c r="D22" s="11">
        <v>340000000</v>
      </c>
      <c r="E22" s="11"/>
      <c r="F22" s="11"/>
      <c r="G22" s="11"/>
      <c r="H22" s="11"/>
      <c r="I22" s="11"/>
    </row>
    <row r="23" spans="1:9" ht="15.75" customHeight="1" x14ac:dyDescent="0.25">
      <c r="A23" s="2" t="s">
        <v>38</v>
      </c>
      <c r="B23" s="11"/>
      <c r="C23" s="11">
        <v>4048380</v>
      </c>
      <c r="D23" s="11">
        <v>3254326</v>
      </c>
      <c r="E23" s="11"/>
      <c r="F23" s="11"/>
      <c r="G23" s="11"/>
      <c r="H23" s="11"/>
      <c r="I23" s="11"/>
    </row>
    <row r="24" spans="1:9" ht="15.75" customHeight="1" x14ac:dyDescent="0.25">
      <c r="A24" s="2" t="s">
        <v>39</v>
      </c>
      <c r="B24" s="11"/>
      <c r="C24" s="11">
        <v>-282211</v>
      </c>
      <c r="D24" s="11">
        <v>-409060</v>
      </c>
      <c r="E24" s="11"/>
      <c r="F24" s="11"/>
      <c r="G24" s="11"/>
      <c r="H24" s="11"/>
      <c r="I24" s="11"/>
    </row>
    <row r="25" spans="1:9" ht="15.75" customHeight="1" x14ac:dyDescent="0.25">
      <c r="A25" s="17" t="s">
        <v>41</v>
      </c>
      <c r="B25" s="11"/>
      <c r="C25" s="11">
        <v>-3362843</v>
      </c>
      <c r="D25" s="11">
        <v>-4282280</v>
      </c>
      <c r="E25" s="11"/>
      <c r="F25" s="11"/>
      <c r="G25" s="11"/>
      <c r="H25" s="11"/>
      <c r="I25" s="11"/>
    </row>
    <row r="26" spans="1:9" ht="15.75" customHeight="1" x14ac:dyDescent="0.25">
      <c r="A26" s="1"/>
      <c r="B26" s="15"/>
      <c r="C26" s="15">
        <f t="shared" ref="C26:F26" si="2">SUM(C21:C25)</f>
        <v>308891284</v>
      </c>
      <c r="D26" s="15">
        <f t="shared" si="2"/>
        <v>307033091</v>
      </c>
      <c r="E26" s="15">
        <f t="shared" si="2"/>
        <v>0</v>
      </c>
      <c r="F26" s="15">
        <f t="shared" si="2"/>
        <v>0</v>
      </c>
      <c r="G26" s="11"/>
      <c r="H26" s="11"/>
      <c r="I26" s="11"/>
    </row>
    <row r="27" spans="1:9" ht="15.75" customHeight="1" x14ac:dyDescent="0.25">
      <c r="B27" s="12"/>
      <c r="C27" s="12"/>
      <c r="D27" s="12"/>
      <c r="E27" s="11"/>
      <c r="F27" s="11"/>
      <c r="G27" s="11"/>
      <c r="H27" s="11"/>
      <c r="I27" s="11"/>
    </row>
    <row r="28" spans="1:9" ht="15.75" customHeight="1" x14ac:dyDescent="0.25">
      <c r="A28" s="1" t="s">
        <v>47</v>
      </c>
      <c r="B28" s="12">
        <f t="shared" ref="B28:F28" si="3">SUM(B12,B18,B26)</f>
        <v>0</v>
      </c>
      <c r="C28" s="12">
        <f t="shared" si="3"/>
        <v>293046991</v>
      </c>
      <c r="D28" s="12">
        <f t="shared" si="3"/>
        <v>301167384</v>
      </c>
      <c r="E28" s="12">
        <f t="shared" si="3"/>
        <v>0</v>
      </c>
      <c r="F28" s="12">
        <f t="shared" si="3"/>
        <v>0</v>
      </c>
      <c r="G28" s="11"/>
      <c r="H28" s="11"/>
      <c r="I28" s="11"/>
    </row>
    <row r="29" spans="1:9" ht="15.75" customHeight="1" x14ac:dyDescent="0.25">
      <c r="A29" s="20" t="s">
        <v>50</v>
      </c>
      <c r="B29" s="11"/>
      <c r="C29" s="11">
        <v>5913898</v>
      </c>
      <c r="D29" s="11">
        <v>5913898</v>
      </c>
      <c r="E29" s="11"/>
      <c r="F29" s="11"/>
      <c r="G29" s="11"/>
      <c r="H29" s="11"/>
      <c r="I29" s="11"/>
    </row>
    <row r="30" spans="1:9" ht="15.75" customHeight="1" x14ac:dyDescent="0.25">
      <c r="A30" s="9" t="s">
        <v>51</v>
      </c>
      <c r="B30" s="15"/>
      <c r="C30" s="15">
        <f t="shared" ref="C30:F30" si="4">SUM(C28:C29)</f>
        <v>298960889</v>
      </c>
      <c r="D30" s="15">
        <f t="shared" si="4"/>
        <v>307081282</v>
      </c>
      <c r="E30" s="15">
        <f t="shared" si="4"/>
        <v>0</v>
      </c>
      <c r="F30" s="15">
        <f t="shared" si="4"/>
        <v>0</v>
      </c>
      <c r="G30" s="11"/>
      <c r="H30" s="11"/>
      <c r="I30" s="11"/>
    </row>
    <row r="31" spans="1:9" ht="15.75" customHeight="1" x14ac:dyDescent="0.25">
      <c r="A31" s="25"/>
      <c r="B31" s="11"/>
      <c r="C31" s="11"/>
      <c r="D31" s="11"/>
      <c r="E31" s="11"/>
      <c r="F31" s="11"/>
      <c r="G31" s="11"/>
      <c r="H31" s="11"/>
      <c r="I31" s="11"/>
    </row>
    <row r="32" spans="1:9" ht="15.75" customHeight="1" x14ac:dyDescent="0.25">
      <c r="A32" s="9" t="s">
        <v>57</v>
      </c>
      <c r="B32" s="26">
        <f>B12/('1'!B38/10)</f>
        <v>0</v>
      </c>
      <c r="C32" s="26">
        <f>C12/('1'!C38/10)</f>
        <v>0.15250052808988765</v>
      </c>
      <c r="D32" s="26">
        <f>D12/('1'!D38/10)</f>
        <v>0.73157914198161389</v>
      </c>
      <c r="E32" s="26">
        <f>E12/('1'!E38/10)</f>
        <v>0</v>
      </c>
      <c r="F32" s="26" t="e">
        <f>F12/('1'!F38/10)</f>
        <v>#DIV/0!</v>
      </c>
      <c r="G32" s="11"/>
      <c r="H32" s="11"/>
      <c r="I32" s="11"/>
    </row>
    <row r="33" spans="1:24" ht="15.75" customHeight="1" x14ac:dyDescent="0.25">
      <c r="A33" s="9" t="s">
        <v>65</v>
      </c>
      <c r="B33" s="11">
        <f>'1'!B38/10</f>
        <v>55000000</v>
      </c>
      <c r="C33" s="11">
        <f>'1'!C38/10</f>
        <v>89000000</v>
      </c>
      <c r="D33" s="11">
        <f>'1'!D38/10</f>
        <v>97900000</v>
      </c>
      <c r="E33" s="11">
        <f>'1'!E38/10</f>
        <v>97900000</v>
      </c>
      <c r="F33" s="11">
        <f>'1'!F38/10</f>
        <v>0</v>
      </c>
      <c r="G33" s="11"/>
      <c r="H33" s="11"/>
      <c r="I33" s="1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</row>
    <row r="34" spans="1:24" ht="15.75" customHeight="1" x14ac:dyDescent="0.25">
      <c r="A34" s="25"/>
      <c r="B34" s="11"/>
      <c r="C34" s="11"/>
      <c r="D34" s="11"/>
      <c r="E34" s="11"/>
      <c r="F34" s="11"/>
      <c r="G34" s="11"/>
      <c r="H34" s="11"/>
      <c r="I34" s="11"/>
    </row>
    <row r="35" spans="1:24" ht="15.75" customHeight="1" x14ac:dyDescent="0.25">
      <c r="B35" s="17"/>
      <c r="E35" s="11"/>
      <c r="F35" s="11"/>
      <c r="G35" s="11"/>
      <c r="H35" s="11"/>
      <c r="I35" s="11"/>
    </row>
    <row r="36" spans="1:24" ht="15.75" customHeight="1" x14ac:dyDescent="0.25">
      <c r="E36" s="11"/>
      <c r="F36" s="11"/>
      <c r="G36" s="11"/>
      <c r="H36" s="11"/>
      <c r="I36" s="11"/>
    </row>
    <row r="37" spans="1:24" ht="15.75" customHeight="1" x14ac:dyDescent="0.25">
      <c r="E37" s="11"/>
      <c r="F37" s="11"/>
      <c r="G37" s="11"/>
      <c r="H37" s="11"/>
      <c r="I37" s="11"/>
    </row>
    <row r="38" spans="1:24" ht="15.75" customHeight="1" x14ac:dyDescent="0.25">
      <c r="E38" s="11"/>
      <c r="F38" s="11"/>
      <c r="G38" s="11"/>
      <c r="H38" s="11"/>
      <c r="I38" s="11"/>
    </row>
    <row r="39" spans="1:24" ht="15.75" customHeight="1" x14ac:dyDescent="0.25">
      <c r="E39" s="11"/>
      <c r="F39" s="11"/>
      <c r="G39" s="11"/>
      <c r="H39" s="11"/>
      <c r="I39" s="11"/>
    </row>
    <row r="40" spans="1:24" ht="15.75" customHeight="1" x14ac:dyDescent="0.25">
      <c r="E40" s="11"/>
      <c r="F40" s="11"/>
      <c r="G40" s="11"/>
      <c r="H40" s="11"/>
      <c r="I40" s="11"/>
    </row>
    <row r="41" spans="1:24" ht="15.75" customHeight="1" x14ac:dyDescent="0.25">
      <c r="E41" s="11"/>
      <c r="F41" s="11"/>
      <c r="G41" s="11"/>
      <c r="H41" s="11"/>
      <c r="I41" s="11"/>
    </row>
    <row r="42" spans="1:24" ht="15.75" customHeight="1" x14ac:dyDescent="0.25">
      <c r="E42" s="11"/>
      <c r="F42" s="11"/>
      <c r="G42" s="11"/>
      <c r="H42" s="11"/>
      <c r="I42" s="11"/>
    </row>
    <row r="43" spans="1:24" ht="15.75" customHeight="1" x14ac:dyDescent="0.25">
      <c r="E43" s="11"/>
      <c r="F43" s="11"/>
      <c r="G43" s="11"/>
      <c r="H43" s="11"/>
      <c r="I43" s="11"/>
    </row>
    <row r="44" spans="1:24" ht="15.75" customHeight="1" x14ac:dyDescent="0.25">
      <c r="E44" s="11"/>
      <c r="F44" s="11"/>
      <c r="G44" s="11"/>
      <c r="H44" s="11"/>
      <c r="I44" s="11"/>
    </row>
    <row r="45" spans="1:24" ht="15.75" customHeight="1" x14ac:dyDescent="0.25">
      <c r="E45" s="11"/>
      <c r="F45" s="11"/>
      <c r="G45" s="11"/>
      <c r="H45" s="11"/>
      <c r="I45" s="11"/>
    </row>
    <row r="46" spans="1:24" ht="15.75" customHeight="1" x14ac:dyDescent="0.25">
      <c r="E46" s="11"/>
      <c r="F46" s="11"/>
      <c r="G46" s="11"/>
      <c r="H46" s="11"/>
      <c r="I46" s="11"/>
    </row>
    <row r="47" spans="1:24" ht="15.75" customHeight="1" x14ac:dyDescent="0.25">
      <c r="E47" s="11"/>
      <c r="F47" s="11"/>
      <c r="G47" s="11"/>
      <c r="H47" s="11"/>
      <c r="I47" s="11"/>
    </row>
    <row r="48" spans="1:24" ht="15.75" customHeight="1" x14ac:dyDescent="0.25">
      <c r="E48" s="11"/>
      <c r="F48" s="11"/>
      <c r="G48" s="11"/>
      <c r="H48" s="11"/>
      <c r="I48" s="11"/>
    </row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2.625" defaultRowHeight="15" customHeight="1" x14ac:dyDescent="0.2"/>
  <cols>
    <col min="1" max="1" width="14.5" customWidth="1"/>
    <col min="2" max="6" width="12.75" customWidth="1"/>
    <col min="7" max="26" width="7.625" customWidth="1"/>
  </cols>
  <sheetData>
    <row r="1" spans="1:26" x14ac:dyDescent="0.25">
      <c r="A1" s="2" t="s">
        <v>0</v>
      </c>
    </row>
    <row r="2" spans="1:26" x14ac:dyDescent="0.25">
      <c r="A2" s="1" t="s">
        <v>75</v>
      </c>
    </row>
    <row r="3" spans="1:26" x14ac:dyDescent="0.25">
      <c r="A3" s="2" t="s">
        <v>4</v>
      </c>
    </row>
    <row r="4" spans="1:26" x14ac:dyDescent="0.25">
      <c r="B4" s="28" t="s">
        <v>76</v>
      </c>
      <c r="C4" s="28" t="s">
        <v>77</v>
      </c>
      <c r="D4" s="28" t="s">
        <v>78</v>
      </c>
      <c r="E4" s="28" t="s">
        <v>79</v>
      </c>
      <c r="F4" s="28" t="s">
        <v>80</v>
      </c>
    </row>
    <row r="5" spans="1:26" x14ac:dyDescent="0.25">
      <c r="A5" s="9"/>
      <c r="B5" s="7">
        <v>43100</v>
      </c>
      <c r="C5" s="7">
        <v>43190</v>
      </c>
      <c r="D5" s="7">
        <v>43373</v>
      </c>
      <c r="E5" s="7">
        <v>43465</v>
      </c>
      <c r="F5" s="7">
        <v>43555</v>
      </c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spans="1:26" x14ac:dyDescent="0.25">
      <c r="A6" s="2" t="s">
        <v>81</v>
      </c>
      <c r="B6" s="29"/>
      <c r="C6" s="29"/>
      <c r="D6" s="29"/>
      <c r="E6" s="29">
        <f>'2'!C22/'1'!C18</f>
        <v>8.8564741420466206E-2</v>
      </c>
      <c r="F6" s="29">
        <f>'2'!D22/'1'!D18</f>
        <v>0.1304605324849</v>
      </c>
    </row>
    <row r="7" spans="1:26" x14ac:dyDescent="0.25">
      <c r="A7" s="2" t="s">
        <v>82</v>
      </c>
      <c r="B7" s="29"/>
      <c r="C7" s="29"/>
      <c r="D7" s="29"/>
      <c r="E7" s="29">
        <f>'2'!C22/'1'!C40</f>
        <v>5.6214446127650169E-2</v>
      </c>
      <c r="F7" s="29">
        <f>'2'!D22/'1'!D40</f>
        <v>8.2076676461300485E-2</v>
      </c>
    </row>
    <row r="8" spans="1:26" x14ac:dyDescent="0.25">
      <c r="A8" s="2" t="s">
        <v>83</v>
      </c>
      <c r="B8" s="29"/>
      <c r="C8" s="29"/>
      <c r="D8" s="29"/>
      <c r="E8" s="29">
        <f>'1'!C24/'1'!C40</f>
        <v>8.1865996391314083E-4</v>
      </c>
      <c r="F8" s="29">
        <f>'1'!D24/'1'!D40</f>
        <v>6.5572667860001649E-4</v>
      </c>
    </row>
    <row r="9" spans="1:26" x14ac:dyDescent="0.25">
      <c r="A9" s="2" t="s">
        <v>84</v>
      </c>
      <c r="B9" s="30"/>
      <c r="C9" s="30"/>
      <c r="D9" s="30"/>
      <c r="E9" s="30">
        <f>'1'!C18/'1'!C34</f>
        <v>11.077036273467282</v>
      </c>
      <c r="F9" s="30">
        <f>'1'!D18/'1'!D34</f>
        <v>10.426953760453287</v>
      </c>
    </row>
    <row r="10" spans="1:26" x14ac:dyDescent="0.25">
      <c r="A10" s="2" t="s">
        <v>85</v>
      </c>
      <c r="B10" s="29"/>
      <c r="C10" s="29"/>
      <c r="D10" s="29"/>
      <c r="E10" s="29">
        <f>'2'!C22/'2'!C7</f>
        <v>0.17588276971900749</v>
      </c>
      <c r="F10" s="29">
        <f>'2'!D22/'2'!D7</f>
        <v>0.17614454880568547</v>
      </c>
    </row>
    <row r="11" spans="1:26" x14ac:dyDescent="0.25">
      <c r="A11" s="2" t="s">
        <v>86</v>
      </c>
      <c r="B11" s="29"/>
      <c r="C11" s="29"/>
      <c r="D11" s="29"/>
      <c r="E11" s="29">
        <f>'2'!C16/'2'!C7</f>
        <v>0.20904252223246672</v>
      </c>
      <c r="F11" s="29">
        <f>'2'!D16/'2'!D7</f>
        <v>0.21017237999398106</v>
      </c>
    </row>
    <row r="12" spans="1:26" x14ac:dyDescent="0.25">
      <c r="A12" s="2" t="s">
        <v>87</v>
      </c>
      <c r="B12" s="29"/>
      <c r="C12" s="29"/>
      <c r="D12" s="29"/>
      <c r="E12" s="29">
        <f>'2'!C22/('1'!C24+'1'!C40)</f>
        <v>5.6168463255548327E-2</v>
      </c>
      <c r="F12" s="29">
        <f>'2'!D22/('1'!D24+'1'!D40)</f>
        <v>8.2022891862850097E-2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Ratios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nahida</dc:creator>
  <cp:lastModifiedBy>Anik</cp:lastModifiedBy>
  <dcterms:created xsi:type="dcterms:W3CDTF">2019-02-19T03:18:07Z</dcterms:created>
  <dcterms:modified xsi:type="dcterms:W3CDTF">2020-04-12T16:23:03Z</dcterms:modified>
</cp:coreProperties>
</file>