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Quarterly\"/>
    </mc:Choice>
  </mc:AlternateContent>
  <bookViews>
    <workbookView xWindow="0" yWindow="0" windowWidth="20490" windowHeight="7350" activeTab="2"/>
  </bookViews>
  <sheets>
    <sheet name="1" sheetId="1" r:id="rId1"/>
    <sheet name="2" sheetId="2" r:id="rId2"/>
    <sheet name="3" sheetId="3" r:id="rId3"/>
    <sheet name="Ratio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3" l="1"/>
  <c r="F37" i="3"/>
  <c r="G37" i="3"/>
  <c r="H37" i="3"/>
  <c r="E36" i="3"/>
  <c r="F36" i="3"/>
  <c r="G36" i="3"/>
  <c r="H36" i="3"/>
  <c r="E34" i="3"/>
  <c r="F34" i="3"/>
  <c r="G34" i="3"/>
  <c r="H34" i="3"/>
  <c r="E31" i="3"/>
  <c r="F31" i="3"/>
  <c r="G31" i="3"/>
  <c r="H31" i="3"/>
  <c r="E29" i="3"/>
  <c r="F29" i="3"/>
  <c r="G29" i="3"/>
  <c r="H29" i="3"/>
  <c r="E22" i="3"/>
  <c r="F22" i="3"/>
  <c r="G22" i="3"/>
  <c r="H22" i="3"/>
  <c r="E16" i="3"/>
  <c r="F16" i="3"/>
  <c r="G16" i="3"/>
  <c r="H16" i="3"/>
  <c r="E25" i="2"/>
  <c r="F25" i="2"/>
  <c r="G25" i="2"/>
  <c r="H25" i="2"/>
  <c r="E24" i="2"/>
  <c r="F24" i="2"/>
  <c r="G24" i="2"/>
  <c r="H24" i="2"/>
  <c r="E22" i="2"/>
  <c r="F22" i="2"/>
  <c r="G22" i="2"/>
  <c r="H22" i="2"/>
  <c r="E19" i="2"/>
  <c r="F19" i="2"/>
  <c r="G19" i="2"/>
  <c r="H19" i="2"/>
  <c r="E18" i="2"/>
  <c r="F18" i="2"/>
  <c r="G18" i="2"/>
  <c r="H18" i="2"/>
  <c r="E16" i="2"/>
  <c r="F16" i="2"/>
  <c r="G16" i="2"/>
  <c r="H16" i="2"/>
  <c r="E12" i="2"/>
  <c r="F12" i="2"/>
  <c r="G12" i="2"/>
  <c r="H12" i="2"/>
  <c r="E10" i="2"/>
  <c r="F10" i="2"/>
  <c r="G10" i="2"/>
  <c r="H10" i="2"/>
  <c r="E48" i="1"/>
  <c r="F48" i="1"/>
  <c r="G48" i="1"/>
  <c r="H48" i="1"/>
  <c r="E47" i="1"/>
  <c r="F47" i="1"/>
  <c r="G47" i="1"/>
  <c r="H47" i="1"/>
  <c r="E45" i="1"/>
  <c r="F45" i="1"/>
  <c r="G45" i="1"/>
  <c r="H45" i="1"/>
  <c r="E42" i="1"/>
  <c r="F42" i="1"/>
  <c r="G42" i="1"/>
  <c r="H42" i="1"/>
  <c r="E44" i="1"/>
  <c r="F44" i="1"/>
  <c r="G44" i="1"/>
  <c r="H44" i="1"/>
  <c r="E35" i="1"/>
  <c r="F35" i="1"/>
  <c r="G35" i="1"/>
  <c r="H35" i="1"/>
  <c r="E34" i="1"/>
  <c r="F34" i="1"/>
  <c r="G34" i="1"/>
  <c r="H34" i="1"/>
  <c r="E26" i="1"/>
  <c r="F26" i="1"/>
  <c r="G26" i="1"/>
  <c r="H26" i="1"/>
  <c r="E19" i="1"/>
  <c r="F19" i="1"/>
  <c r="G19" i="1"/>
  <c r="H19" i="1"/>
  <c r="E18" i="1"/>
  <c r="F18" i="1"/>
  <c r="G18" i="1"/>
  <c r="H18" i="1"/>
  <c r="E11" i="1"/>
  <c r="F11" i="1"/>
  <c r="G11" i="1"/>
  <c r="H11" i="1"/>
  <c r="C25" i="2" l="1"/>
  <c r="D25" i="2"/>
  <c r="B25" i="2"/>
  <c r="C10" i="2"/>
  <c r="C12" i="2" s="1"/>
  <c r="C16" i="2" s="1"/>
  <c r="C18" i="2" s="1"/>
  <c r="D10" i="2"/>
  <c r="D12" i="2" s="1"/>
  <c r="D16" i="2" s="1"/>
  <c r="D18" i="2" s="1"/>
  <c r="B10" i="2"/>
  <c r="B12" i="2" s="1"/>
  <c r="B16" i="2" s="1"/>
  <c r="B18" i="2" s="1"/>
  <c r="C37" i="3" l="1"/>
  <c r="D37" i="3"/>
  <c r="B37" i="3"/>
  <c r="C48" i="1" l="1"/>
  <c r="D48" i="1"/>
  <c r="B48" i="1"/>
  <c r="C42" i="1"/>
  <c r="C44" i="1" s="1"/>
  <c r="D42" i="1"/>
  <c r="D44" i="1" s="1"/>
  <c r="B42" i="1"/>
  <c r="B44" i="1" s="1"/>
  <c r="C29" i="3" l="1"/>
  <c r="D29" i="3"/>
  <c r="C22" i="3"/>
  <c r="D22" i="3"/>
  <c r="C16" i="3" l="1"/>
  <c r="C31" i="3" s="1"/>
  <c r="D16" i="3"/>
  <c r="D31" i="3" s="1"/>
  <c r="B16" i="3"/>
  <c r="C11" i="1"/>
  <c r="D11" i="1"/>
  <c r="B11" i="1"/>
  <c r="C11" i="4" l="1"/>
  <c r="B11" i="4"/>
  <c r="D11" i="4"/>
  <c r="E11" i="4"/>
  <c r="F11" i="4"/>
  <c r="B22" i="3" l="1"/>
  <c r="B29" i="3"/>
  <c r="F9" i="4" l="1"/>
  <c r="D34" i="3"/>
  <c r="F8" i="4"/>
  <c r="D36" i="3"/>
  <c r="B36" i="3"/>
  <c r="B31" i="3"/>
  <c r="B34" i="3" s="1"/>
  <c r="D19" i="2" l="1"/>
  <c r="D22" i="2" s="1"/>
  <c r="D24" i="2" s="1"/>
  <c r="C19" i="2"/>
  <c r="C22" i="2" s="1"/>
  <c r="C8" i="4" l="1"/>
  <c r="D8" i="4"/>
  <c r="E8" i="4"/>
  <c r="C10" i="4"/>
  <c r="B19" i="2"/>
  <c r="B22" i="2" s="1"/>
  <c r="B26" i="1"/>
  <c r="C7" i="4" l="1"/>
  <c r="C12" i="4"/>
  <c r="F10" i="4"/>
  <c r="F7" i="4"/>
  <c r="F12" i="4"/>
  <c r="F6" i="4"/>
  <c r="B8" i="4"/>
  <c r="B10" i="4"/>
  <c r="B7" i="4" l="1"/>
  <c r="B12" i="4"/>
  <c r="C36" i="3" l="1"/>
  <c r="E10" i="4" l="1"/>
  <c r="E7" i="4"/>
  <c r="E12" i="4"/>
  <c r="C34" i="1"/>
  <c r="C26" i="1"/>
  <c r="C18" i="1"/>
  <c r="B34" i="1"/>
  <c r="D34" i="1"/>
  <c r="D26" i="1"/>
  <c r="B18" i="1"/>
  <c r="D18" i="1"/>
  <c r="D10" i="4" l="1"/>
  <c r="D7" i="4"/>
  <c r="D12" i="4"/>
  <c r="C9" i="4"/>
  <c r="B9" i="4"/>
  <c r="E9" i="4"/>
  <c r="D9" i="4"/>
  <c r="D19" i="1"/>
  <c r="D6" i="4" s="1"/>
  <c r="E6" i="4"/>
  <c r="C19" i="1"/>
  <c r="C6" i="4" s="1"/>
  <c r="C35" i="1"/>
  <c r="C45" i="1" s="1"/>
  <c r="D47" i="1"/>
  <c r="C34" i="3"/>
  <c r="C47" i="1"/>
  <c r="B47" i="1"/>
  <c r="B35" i="1"/>
  <c r="B45" i="1" s="1"/>
  <c r="B19" i="1"/>
  <c r="B6" i="4" s="1"/>
  <c r="D35" i="1"/>
  <c r="D45" i="1" s="1"/>
  <c r="C24" i="2" l="1"/>
  <c r="B24" i="2" l="1"/>
</calcChain>
</file>

<file path=xl/sharedStrings.xml><?xml version="1.0" encoding="utf-8"?>
<sst xmlns="http://schemas.openxmlformats.org/spreadsheetml/2006/main" count="115" uniqueCount="91">
  <si>
    <t>Inventories</t>
  </si>
  <si>
    <t>Advances,deposit and repayments</t>
  </si>
  <si>
    <t>Share premium</t>
  </si>
  <si>
    <t>Retained earning</t>
  </si>
  <si>
    <t>Deferred tax liability</t>
  </si>
  <si>
    <t>Current tax</t>
  </si>
  <si>
    <t>Deferred tax</t>
  </si>
  <si>
    <t>Dividend paid</t>
  </si>
  <si>
    <t>Debt to Equity</t>
  </si>
  <si>
    <t>Current Ratio</t>
  </si>
  <si>
    <t>Operating Margin</t>
  </si>
  <si>
    <t>Net Margin</t>
  </si>
  <si>
    <t>Share capital</t>
  </si>
  <si>
    <t>Quarter 3</t>
  </si>
  <si>
    <t>Quarter 2</t>
  </si>
  <si>
    <t>Quarter 1</t>
  </si>
  <si>
    <t>Acquisition of property, plant &amp; equipment</t>
  </si>
  <si>
    <t>Other Income</t>
  </si>
  <si>
    <t>Cash received from customers &amp; other</t>
  </si>
  <si>
    <t>Long Term Loan (Current Portion)</t>
  </si>
  <si>
    <t>Fixed Assets (At WDV)</t>
  </si>
  <si>
    <t>Trade receivables</t>
  </si>
  <si>
    <t>Revaluation Surplus</t>
  </si>
  <si>
    <t>Long term Debt</t>
  </si>
  <si>
    <t>Short term loan from bank</t>
  </si>
  <si>
    <t>Financial Expenses</t>
  </si>
  <si>
    <t>Contribution to WPPF &amp; WF</t>
  </si>
  <si>
    <t>Cash &amp; Cash equivalents</t>
  </si>
  <si>
    <t>Non Current Liabilities</t>
  </si>
  <si>
    <t>ASSETS</t>
  </si>
  <si>
    <t>Q1</t>
  </si>
  <si>
    <t>Q2</t>
  </si>
  <si>
    <t>Q3</t>
  </si>
  <si>
    <t>Q4</t>
  </si>
  <si>
    <t>Q5</t>
  </si>
  <si>
    <t>Capital Work in progress</t>
  </si>
  <si>
    <t>Tax holiday reserve</t>
  </si>
  <si>
    <t>Loan from director</t>
  </si>
  <si>
    <t>Bank Acceptance liabilities</t>
  </si>
  <si>
    <t>Creditors and Accruals</t>
  </si>
  <si>
    <t>Gross Profit</t>
  </si>
  <si>
    <t>Cost of goods sold</t>
  </si>
  <si>
    <t>Operating Profit</t>
  </si>
  <si>
    <t>Other income received</t>
  </si>
  <si>
    <t>Payment for raw materials, indirect materials and other expenses</t>
  </si>
  <si>
    <t>Payment for operating expesnes</t>
  </si>
  <si>
    <t>Payment for financial expenses</t>
  </si>
  <si>
    <t>Payment for income tax</t>
  </si>
  <si>
    <t>Acquisition of capital work in progress</t>
  </si>
  <si>
    <t>Disposal of fixed assets</t>
  </si>
  <si>
    <t>Bank loan increase/decrease</t>
  </si>
  <si>
    <t>load from directors</t>
  </si>
  <si>
    <t>Refundable IPO Share money paid</t>
  </si>
  <si>
    <t>Payment to employee against contribution to WPPF</t>
  </si>
  <si>
    <t>Foreign currency exchnage gain/loss</t>
  </si>
  <si>
    <t>Malek Spinning Mills Ltd.</t>
  </si>
  <si>
    <t>Balance Sheet</t>
  </si>
  <si>
    <t>As at quarter end</t>
  </si>
  <si>
    <t>NON CURRENT ASSETS</t>
  </si>
  <si>
    <t>CURRENT ASSETS</t>
  </si>
  <si>
    <t>Liabilities and Capital</t>
  </si>
  <si>
    <t>Liabilities</t>
  </si>
  <si>
    <t>Shareholders’ Equity</t>
  </si>
  <si>
    <t>Non-controlling interest</t>
  </si>
  <si>
    <t>Current Liabilities</t>
  </si>
  <si>
    <t>Net assets value per share</t>
  </si>
  <si>
    <t>Shares to calculate NAVPS</t>
  </si>
  <si>
    <t>Income Statement</t>
  </si>
  <si>
    <t>Net Revenues</t>
  </si>
  <si>
    <t>Operating Incomes/Expenses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</si>
  <si>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</si>
  <si>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</si>
  <si>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</si>
  <si>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</si>
  <si>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</si>
  <si>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</si>
  <si>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</si>
  <si>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</si>
  <si>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</si>
  <si>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</si>
  <si>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</si>
  <si>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</si>
  <si>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Effects of exchange rate changes on cash and cash equivalents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</si>
  <si>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</si>
  <si>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</si>
  <si>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</si>
  <si>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</si>
  <si>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</t>
  </si>
  <si>
    <t>Return on Asset (ROA)</t>
  </si>
  <si>
    <t>Return on Equity (ROE)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</si>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</sst>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0" fillId="0" borderId="0" xfId="0" applyFont="1"/>
    <xf numFmtId="164" fontId="0" fillId="0" borderId="0" xfId="1" applyNumberFormat="1" applyFont="1"/>
    <xf numFmtId="164" fontId="2" fillId="0" borderId="0" xfId="1" applyNumberFormat="1" applyFont="1"/>
    <xf numFmtId="2" fontId="0" fillId="0" borderId="0" xfId="0" applyNumberFormat="1"/>
    <xf numFmtId="10" fontId="0" fillId="0" borderId="0" xfId="2" applyNumberFormat="1" applyFont="1"/>
    <xf numFmtId="0" fontId="2" fillId="0" borderId="0" xfId="0" applyFont="1" applyAlignment="1">
      <alignment horizontal="right"/>
    </xf>
    <xf numFmtId="15" fontId="2" fillId="0" borderId="0" xfId="0" applyNumberFormat="1" applyFont="1" applyAlignment="1">
      <alignment horizontal="right"/>
    </xf>
    <xf numFmtId="0" fontId="3" fillId="0" borderId="0" xfId="0" applyFont="1"/>
    <xf numFmtId="0" fontId="0" fillId="0" borderId="0" xfId="0" applyFont="1" applyAlignment="1">
      <alignment horizontal="left" indent="1"/>
    </xf>
    <xf numFmtId="164" fontId="1" fillId="0" borderId="0" xfId="1" applyNumberFormat="1" applyFont="1"/>
    <xf numFmtId="0" fontId="2" fillId="0" borderId="2" xfId="0" applyFont="1" applyBorder="1"/>
    <xf numFmtId="0" fontId="2" fillId="0" borderId="1" xfId="0" applyFont="1" applyBorder="1"/>
    <xf numFmtId="15" fontId="2" fillId="0" borderId="1" xfId="0" applyNumberFormat="1" applyFont="1" applyBorder="1" applyAlignment="1">
      <alignment horizontal="right"/>
    </xf>
    <xf numFmtId="164" fontId="2" fillId="0" borderId="3" xfId="1" applyNumberFormat="1" applyFont="1" applyBorder="1"/>
    <xf numFmtId="164" fontId="2" fillId="0" borderId="4" xfId="1" applyNumberFormat="1" applyFont="1" applyBorder="1"/>
    <xf numFmtId="43" fontId="2" fillId="0" borderId="5" xfId="1" applyNumberFormat="1" applyFont="1" applyBorder="1"/>
    <xf numFmtId="43" fontId="2" fillId="0" borderId="5" xfId="0" applyNumberFormat="1" applyFont="1" applyBorder="1"/>
    <xf numFmtId="164" fontId="2" fillId="0" borderId="0" xfId="1" applyNumberFormat="1" applyFont="1" applyBorder="1"/>
    <xf numFmtId="2" fontId="2" fillId="0" borderId="5" xfId="0" applyNumberFormat="1" applyFont="1" applyBorder="1"/>
    <xf numFmtId="164" fontId="2" fillId="0" borderId="6" xfId="1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Border="1"/>
    <xf numFmtId="0" fontId="2" fillId="0" borderId="1" xfId="0" applyFont="1" applyBorder="1" applyAlignment="1">
      <alignment horizontal="left"/>
    </xf>
    <xf numFmtId="0" fontId="4" fillId="0" borderId="0" xfId="0" applyFont="1"/>
    <xf numFmtId="0" fontId="3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164" fontId="0" fillId="0" borderId="0" xfId="0" applyNumberFormat="1"/>
    <xf numFmtId="0" fontId="2" fillId="0" borderId="4" xfId="0" applyFont="1" applyBorder="1"/>
    <xf numFmtId="41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workbookViewId="0">
      <pane xSplit="1" ySplit="6" topLeftCell="B40" activePane="bottomRight" state="frozen"/>
      <selection pane="topRight" activeCell="B1" sqref="B1"/>
      <selection pane="bottomLeft" activeCell="A5" sqref="A5"/>
      <selection pane="bottomRight" activeCell="D48" sqref="D48:H48"/>
    </sheetView>
  </sheetViews>
  <sheetFormatPr defaultRowHeight="15" x14ac:dyDescent="0.25"/>
  <cols>
    <col min="1" max="1" width="37.42578125" bestFit="1" customWidth="1"/>
    <col min="2" max="2" width="17.5703125" customWidth="1"/>
    <col min="3" max="3" width="16" customWidth="1"/>
    <col min="4" max="4" width="16.42578125" customWidth="1"/>
    <col min="5" max="6" width="16.7109375" customWidth="1"/>
    <col min="7" max="7" width="14.28515625" bestFit="1" customWidth="1"/>
    <col min="8" max="8" width="13" customWidth="1"/>
  </cols>
  <sheetData>
    <row r="1" spans="1:12" x14ac:dyDescent="0.25">
      <c r="A1" s="24" t="s">
        <v>55</v>
      </c>
    </row>
    <row r="2" spans="1:12" x14ac:dyDescent="0.25">
      <c r="A2" s="24" t="s">
        <v>56</v>
      </c>
    </row>
    <row r="3" spans="1:12" x14ac:dyDescent="0.25">
      <c r="A3" t="s">
        <v>57</v>
      </c>
    </row>
    <row r="4" spans="1:12" x14ac:dyDescent="0.25">
      <c r="B4" s="22"/>
      <c r="C4" s="22"/>
      <c r="D4" s="22"/>
      <c r="E4" s="22"/>
      <c r="F4" s="22"/>
    </row>
    <row r="5" spans="1:12" x14ac:dyDescent="0.25">
      <c r="B5" s="7" t="s">
        <v>14</v>
      </c>
      <c r="C5" s="7" t="s">
        <v>13</v>
      </c>
      <c r="D5" s="7" t="s">
        <v>15</v>
      </c>
      <c r="E5" s="7" t="s">
        <v>14</v>
      </c>
      <c r="F5" s="7" t="s">
        <v>13</v>
      </c>
      <c r="G5" s="7" t="s">
        <v>15</v>
      </c>
      <c r="H5" s="7" t="s">
        <v>14</v>
      </c>
    </row>
    <row r="6" spans="1:12" x14ac:dyDescent="0.25">
      <c r="B6" s="8">
        <v>43100</v>
      </c>
      <c r="C6" s="8">
        <v>43190</v>
      </c>
      <c r="D6" s="8">
        <v>43373</v>
      </c>
      <c r="E6" s="8">
        <v>43465</v>
      </c>
      <c r="F6" s="8">
        <v>43555</v>
      </c>
      <c r="G6" s="8">
        <v>43738</v>
      </c>
      <c r="H6" s="8">
        <v>43830</v>
      </c>
    </row>
    <row r="7" spans="1:12" x14ac:dyDescent="0.25">
      <c r="A7" s="25" t="s">
        <v>29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5">
      <c r="A8" s="26" t="s">
        <v>58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25">
      <c r="A9" t="s">
        <v>20</v>
      </c>
      <c r="B9" s="3">
        <v>8501051929</v>
      </c>
      <c r="C9" s="3">
        <v>8427144155</v>
      </c>
      <c r="D9" s="3">
        <v>8727569893</v>
      </c>
      <c r="E9" s="3"/>
      <c r="F9" s="3"/>
      <c r="G9" s="3"/>
      <c r="H9" s="3"/>
      <c r="I9" s="3"/>
      <c r="J9" s="3"/>
      <c r="K9" s="3"/>
      <c r="L9" s="3"/>
    </row>
    <row r="10" spans="1:12" x14ac:dyDescent="0.25">
      <c r="A10" t="s">
        <v>35</v>
      </c>
      <c r="B10" s="3">
        <v>267268349</v>
      </c>
      <c r="C10" s="3">
        <v>430208734</v>
      </c>
      <c r="D10" s="3">
        <v>305671720</v>
      </c>
      <c r="E10" s="3"/>
      <c r="F10" s="3"/>
      <c r="G10" s="3"/>
      <c r="H10" s="3"/>
      <c r="I10" s="3"/>
      <c r="J10" s="3"/>
      <c r="K10" s="3"/>
      <c r="L10" s="3"/>
    </row>
    <row r="11" spans="1:12" x14ac:dyDescent="0.25">
      <c r="A11" s="1"/>
      <c r="B11" s="16">
        <f>SUM(B9:B10)</f>
        <v>8768320278</v>
      </c>
      <c r="C11" s="16">
        <f t="shared" ref="C11:H11" si="0">SUM(C9:C10)</f>
        <v>8857352889</v>
      </c>
      <c r="D11" s="16">
        <f t="shared" si="0"/>
        <v>9033241613</v>
      </c>
      <c r="E11" s="16">
        <f t="shared" si="0"/>
        <v>0</v>
      </c>
      <c r="F11" s="16">
        <f t="shared" si="0"/>
        <v>0</v>
      </c>
      <c r="G11" s="16">
        <f t="shared" si="0"/>
        <v>0</v>
      </c>
      <c r="H11" s="16">
        <f t="shared" si="0"/>
        <v>0</v>
      </c>
      <c r="I11" s="3"/>
      <c r="J11" s="3"/>
      <c r="K11" s="3"/>
      <c r="L11" s="3"/>
    </row>
    <row r="12" spans="1:12" x14ac:dyDescent="0.25">
      <c r="A12" s="1"/>
      <c r="B12" s="4"/>
      <c r="C12" s="4"/>
      <c r="D12" s="4"/>
      <c r="E12" s="4"/>
      <c r="F12" s="4"/>
      <c r="G12" s="3"/>
      <c r="H12" s="3"/>
      <c r="I12" s="3"/>
      <c r="J12" s="3"/>
      <c r="K12" s="3"/>
      <c r="L12" s="3"/>
    </row>
    <row r="13" spans="1:12" x14ac:dyDescent="0.25">
      <c r="A13" s="26" t="s">
        <v>59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5">
      <c r="A14" t="s">
        <v>0</v>
      </c>
      <c r="B14" s="3">
        <v>3397868483</v>
      </c>
      <c r="C14" s="3">
        <v>3377888168</v>
      </c>
      <c r="D14" s="3">
        <v>3538992208</v>
      </c>
      <c r="E14" s="3"/>
      <c r="F14" s="3"/>
      <c r="G14" s="3"/>
      <c r="H14" s="3"/>
      <c r="I14" s="3"/>
      <c r="J14" s="3"/>
      <c r="K14" s="3"/>
      <c r="L14" s="3"/>
    </row>
    <row r="15" spans="1:12" x14ac:dyDescent="0.25">
      <c r="A15" t="s">
        <v>21</v>
      </c>
      <c r="B15" s="3">
        <v>2449864858</v>
      </c>
      <c r="C15" s="3">
        <v>2368533117</v>
      </c>
      <c r="D15" s="3">
        <v>2406573967</v>
      </c>
      <c r="E15" s="3"/>
      <c r="F15" s="3"/>
      <c r="G15" s="3"/>
      <c r="H15" s="3"/>
      <c r="I15" s="3"/>
      <c r="J15" s="3"/>
      <c r="K15" s="3"/>
      <c r="L15" s="3"/>
    </row>
    <row r="16" spans="1:12" x14ac:dyDescent="0.25">
      <c r="A16" t="s">
        <v>1</v>
      </c>
      <c r="B16" s="3">
        <v>703261118</v>
      </c>
      <c r="C16" s="3">
        <v>669647152</v>
      </c>
      <c r="D16" s="3">
        <v>799123474</v>
      </c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t="s">
        <v>27</v>
      </c>
      <c r="B17" s="3">
        <v>249660101</v>
      </c>
      <c r="C17" s="3">
        <v>430328596</v>
      </c>
      <c r="D17" s="3">
        <v>240627706</v>
      </c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1"/>
      <c r="B18" s="15">
        <f>SUM(B14:B17)</f>
        <v>6800654560</v>
      </c>
      <c r="C18" s="15">
        <f>SUM(C14:C17)</f>
        <v>6846397033</v>
      </c>
      <c r="D18" s="15">
        <f>SUM(D14:D17)</f>
        <v>6985317355</v>
      </c>
      <c r="E18" s="15">
        <f t="shared" ref="E18:H18" si="1">SUM(E14:E17)</f>
        <v>0</v>
      </c>
      <c r="F18" s="15">
        <f t="shared" si="1"/>
        <v>0</v>
      </c>
      <c r="G18" s="15">
        <f t="shared" si="1"/>
        <v>0</v>
      </c>
      <c r="H18" s="15">
        <f t="shared" si="1"/>
        <v>0</v>
      </c>
      <c r="I18" s="3"/>
      <c r="J18" s="3"/>
      <c r="K18" s="3"/>
      <c r="L18" s="3"/>
    </row>
    <row r="19" spans="1:12" ht="15.75" thickBot="1" x14ac:dyDescent="0.3">
      <c r="A19" s="1"/>
      <c r="B19" s="21">
        <f>B11+B18</f>
        <v>15568974838</v>
      </c>
      <c r="C19" s="21">
        <f>C11+C18</f>
        <v>15703749922</v>
      </c>
      <c r="D19" s="21">
        <f>D11+D18</f>
        <v>16018558968</v>
      </c>
      <c r="E19" s="21">
        <f t="shared" ref="E19:H19" si="2">E11+E18</f>
        <v>0</v>
      </c>
      <c r="F19" s="21">
        <f t="shared" si="2"/>
        <v>0</v>
      </c>
      <c r="G19" s="21">
        <f t="shared" si="2"/>
        <v>0</v>
      </c>
      <c r="H19" s="21">
        <f t="shared" si="2"/>
        <v>0</v>
      </c>
      <c r="I19" s="3"/>
      <c r="J19" s="3"/>
      <c r="K19" s="3"/>
      <c r="L19" s="3"/>
    </row>
    <row r="20" spans="1:12" x14ac:dyDescent="0.25">
      <c r="A20" s="1"/>
      <c r="B20" s="4"/>
      <c r="C20" s="4"/>
      <c r="D20" s="4"/>
      <c r="E20" s="4"/>
      <c r="F20" s="4"/>
      <c r="G20" s="3"/>
      <c r="H20" s="3"/>
      <c r="I20" s="3"/>
      <c r="J20" s="3"/>
      <c r="K20" s="3"/>
      <c r="L20" s="3"/>
    </row>
    <row r="21" spans="1:12" ht="15.75" x14ac:dyDescent="0.25">
      <c r="A21" s="27" t="s">
        <v>60</v>
      </c>
      <c r="B21" s="4"/>
      <c r="C21" s="4"/>
      <c r="D21" s="4"/>
      <c r="E21" s="4"/>
      <c r="F21" s="4"/>
      <c r="G21" s="3"/>
      <c r="H21" s="3"/>
      <c r="I21" s="3"/>
      <c r="J21" s="3"/>
      <c r="K21" s="3"/>
      <c r="L21" s="3"/>
    </row>
    <row r="22" spans="1:12" ht="15.75" x14ac:dyDescent="0.25">
      <c r="A22" s="28" t="s">
        <v>61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5">
      <c r="A23" s="26" t="s">
        <v>28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5">
      <c r="A24" t="s">
        <v>4</v>
      </c>
      <c r="B24" s="3">
        <v>428118678</v>
      </c>
      <c r="C24" s="3">
        <v>425051829</v>
      </c>
      <c r="D24" s="3">
        <v>432313440</v>
      </c>
      <c r="E24" s="3"/>
      <c r="F24" s="3"/>
      <c r="G24" s="3"/>
      <c r="H24" s="3"/>
      <c r="I24" s="3"/>
      <c r="J24" s="3"/>
      <c r="K24" s="3"/>
      <c r="L24" s="3"/>
    </row>
    <row r="25" spans="1:12" x14ac:dyDescent="0.25">
      <c r="A25" s="2" t="s">
        <v>23</v>
      </c>
      <c r="B25" s="3">
        <v>1134711921</v>
      </c>
      <c r="C25" s="3">
        <v>1476866999</v>
      </c>
      <c r="D25" s="3">
        <v>1729465687</v>
      </c>
      <c r="E25" s="3"/>
      <c r="F25" s="3"/>
      <c r="G25" s="3"/>
      <c r="H25" s="3"/>
      <c r="I25" s="3"/>
      <c r="J25" s="3"/>
      <c r="K25" s="3"/>
      <c r="L25" s="3"/>
    </row>
    <row r="26" spans="1:12" x14ac:dyDescent="0.25">
      <c r="A26" s="1"/>
      <c r="B26" s="16">
        <f t="shared" ref="B26:H26" si="3">SUM(B24:B25)</f>
        <v>1562830599</v>
      </c>
      <c r="C26" s="16">
        <f t="shared" si="3"/>
        <v>1901918828</v>
      </c>
      <c r="D26" s="16">
        <f t="shared" si="3"/>
        <v>2161779127</v>
      </c>
      <c r="E26" s="16">
        <f t="shared" si="3"/>
        <v>0</v>
      </c>
      <c r="F26" s="16">
        <f t="shared" si="3"/>
        <v>0</v>
      </c>
      <c r="G26" s="16">
        <f t="shared" si="3"/>
        <v>0</v>
      </c>
      <c r="H26" s="16">
        <f t="shared" si="3"/>
        <v>0</v>
      </c>
      <c r="I26" s="3"/>
      <c r="J26" s="3"/>
      <c r="K26" s="3"/>
      <c r="L26" s="3"/>
    </row>
    <row r="27" spans="1:12" x14ac:dyDescent="0.25">
      <c r="A27" s="1"/>
      <c r="B27" s="4"/>
      <c r="C27" s="4"/>
      <c r="D27" s="4"/>
      <c r="E27" s="4"/>
      <c r="F27" s="4"/>
      <c r="G27" s="3"/>
      <c r="H27" s="3"/>
      <c r="I27" s="3"/>
      <c r="J27" s="3"/>
      <c r="K27" s="3"/>
      <c r="L27" s="3"/>
    </row>
    <row r="28" spans="1:12" x14ac:dyDescent="0.25">
      <c r="A28" s="26" t="s">
        <v>64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x14ac:dyDescent="0.25">
      <c r="A29" t="s">
        <v>19</v>
      </c>
      <c r="B29" s="3">
        <v>718738784</v>
      </c>
      <c r="C29" s="3">
        <v>621756056</v>
      </c>
      <c r="D29" s="3">
        <v>570949079</v>
      </c>
      <c r="E29" s="3"/>
      <c r="F29" s="3"/>
      <c r="G29" s="3"/>
      <c r="H29" s="3"/>
      <c r="I29" s="3"/>
      <c r="J29" s="3"/>
      <c r="K29" s="3"/>
      <c r="L29" s="3"/>
    </row>
    <row r="30" spans="1:12" x14ac:dyDescent="0.25">
      <c r="A30" t="s">
        <v>24</v>
      </c>
      <c r="B30" s="3">
        <v>1800769037</v>
      </c>
      <c r="C30" s="3">
        <v>1736717650</v>
      </c>
      <c r="D30" s="3">
        <v>1748895072</v>
      </c>
      <c r="E30" s="3"/>
      <c r="F30" s="3"/>
      <c r="G30" s="3"/>
      <c r="H30" s="3"/>
      <c r="I30" s="3"/>
      <c r="J30" s="3"/>
      <c r="K30" s="3"/>
      <c r="L30" s="3"/>
    </row>
    <row r="31" spans="1:12" x14ac:dyDescent="0.25">
      <c r="A31" t="s">
        <v>37</v>
      </c>
      <c r="B31" s="3">
        <v>34000000</v>
      </c>
      <c r="C31" s="3">
        <v>34000000</v>
      </c>
      <c r="D31" s="3">
        <v>34000000</v>
      </c>
      <c r="E31" s="3"/>
      <c r="F31" s="3"/>
      <c r="G31" s="3"/>
      <c r="H31" s="3"/>
      <c r="I31" s="3"/>
      <c r="J31" s="3"/>
      <c r="K31" s="3"/>
      <c r="L31" s="3"/>
    </row>
    <row r="32" spans="1:12" x14ac:dyDescent="0.25">
      <c r="A32" t="s">
        <v>38</v>
      </c>
      <c r="B32" s="3">
        <v>1359633827</v>
      </c>
      <c r="C32" s="3">
        <v>1619504867</v>
      </c>
      <c r="D32" s="3">
        <v>1566062762</v>
      </c>
      <c r="E32" s="3"/>
      <c r="F32" s="3"/>
      <c r="G32" s="3"/>
      <c r="H32" s="3"/>
      <c r="I32" s="3"/>
      <c r="J32" s="3"/>
      <c r="K32" s="3"/>
      <c r="L32" s="3"/>
    </row>
    <row r="33" spans="1:12" x14ac:dyDescent="0.25">
      <c r="A33" t="s">
        <v>39</v>
      </c>
      <c r="B33" s="3">
        <v>1189899315</v>
      </c>
      <c r="C33" s="3">
        <v>1013963202</v>
      </c>
      <c r="D33" s="3">
        <v>1043664220</v>
      </c>
      <c r="E33" s="3"/>
      <c r="F33" s="3"/>
      <c r="G33" s="3"/>
      <c r="H33" s="3"/>
      <c r="I33" s="3"/>
      <c r="J33" s="3"/>
      <c r="K33" s="3"/>
      <c r="L33" s="3"/>
    </row>
    <row r="34" spans="1:12" x14ac:dyDescent="0.25">
      <c r="A34" s="1"/>
      <c r="B34" s="15">
        <f>SUM(B29:B33)</f>
        <v>5103040963</v>
      </c>
      <c r="C34" s="15">
        <f>SUM(C29:C33)</f>
        <v>5025941775</v>
      </c>
      <c r="D34" s="15">
        <f>SUM(D29:D33)</f>
        <v>4963571133</v>
      </c>
      <c r="E34" s="15">
        <f t="shared" ref="E34:H34" si="4">SUM(E29:E33)</f>
        <v>0</v>
      </c>
      <c r="F34" s="15">
        <f t="shared" si="4"/>
        <v>0</v>
      </c>
      <c r="G34" s="15">
        <f t="shared" si="4"/>
        <v>0</v>
      </c>
      <c r="H34" s="15">
        <f t="shared" si="4"/>
        <v>0</v>
      </c>
      <c r="I34" s="3"/>
      <c r="J34" s="3"/>
      <c r="K34" s="3"/>
      <c r="L34" s="3"/>
    </row>
    <row r="35" spans="1:12" x14ac:dyDescent="0.25">
      <c r="A35" s="1"/>
      <c r="B35" s="16">
        <f>B26+B34</f>
        <v>6665871562</v>
      </c>
      <c r="C35" s="16">
        <f>C26+C34</f>
        <v>6927860603</v>
      </c>
      <c r="D35" s="16">
        <f>D26+D34</f>
        <v>7125350260</v>
      </c>
      <c r="E35" s="16">
        <f t="shared" ref="E35:H35" si="5">E26+E34</f>
        <v>0</v>
      </c>
      <c r="F35" s="16">
        <f t="shared" si="5"/>
        <v>0</v>
      </c>
      <c r="G35" s="16">
        <f t="shared" si="5"/>
        <v>0</v>
      </c>
      <c r="H35" s="16">
        <f t="shared" si="5"/>
        <v>0</v>
      </c>
      <c r="I35" s="3"/>
      <c r="J35" s="3"/>
      <c r="K35" s="3"/>
      <c r="L35" s="3"/>
    </row>
    <row r="36" spans="1:12" x14ac:dyDescent="0.25">
      <c r="A36" s="26" t="s">
        <v>62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 x14ac:dyDescent="0.25">
      <c r="A37" t="s">
        <v>12</v>
      </c>
      <c r="B37" s="3">
        <v>1936000000</v>
      </c>
      <c r="C37" s="3">
        <v>1936000000</v>
      </c>
      <c r="D37" s="3">
        <v>1936000000</v>
      </c>
      <c r="E37" s="3"/>
      <c r="F37" s="3"/>
      <c r="G37" s="3"/>
      <c r="H37" s="3"/>
      <c r="I37" s="3"/>
      <c r="J37" s="3"/>
      <c r="K37" s="3"/>
      <c r="L37" s="3"/>
    </row>
    <row r="38" spans="1:12" x14ac:dyDescent="0.25">
      <c r="A38" t="s">
        <v>2</v>
      </c>
      <c r="B38" s="3">
        <v>1500000000</v>
      </c>
      <c r="C38" s="3">
        <v>1500000000</v>
      </c>
      <c r="D38" s="3">
        <v>1500000000</v>
      </c>
      <c r="E38" s="3"/>
      <c r="F38" s="3"/>
      <c r="G38" s="3"/>
      <c r="H38" s="3"/>
      <c r="I38" s="3"/>
      <c r="J38" s="3"/>
      <c r="K38" s="3"/>
      <c r="L38" s="3"/>
    </row>
    <row r="39" spans="1:12" x14ac:dyDescent="0.25">
      <c r="A39" t="s">
        <v>36</v>
      </c>
      <c r="B39">
        <v>210883871</v>
      </c>
      <c r="C39" s="3">
        <v>210883871</v>
      </c>
      <c r="D39" s="3">
        <v>210883871</v>
      </c>
      <c r="E39" s="3"/>
      <c r="F39" s="3"/>
      <c r="G39" s="3"/>
      <c r="H39" s="3"/>
      <c r="I39" s="3"/>
      <c r="J39" s="3"/>
      <c r="K39" s="3"/>
      <c r="L39" s="3"/>
    </row>
    <row r="40" spans="1:12" x14ac:dyDescent="0.25">
      <c r="A40" t="s">
        <v>22</v>
      </c>
      <c r="B40" s="3">
        <v>3709717521</v>
      </c>
      <c r="C40" s="3">
        <v>3687760061</v>
      </c>
      <c r="D40" s="3">
        <v>3645609655</v>
      </c>
      <c r="E40" s="3"/>
      <c r="F40" s="3"/>
      <c r="G40" s="3"/>
      <c r="H40" s="3"/>
      <c r="I40" s="3"/>
      <c r="J40" s="3"/>
      <c r="K40" s="3"/>
      <c r="L40" s="3"/>
    </row>
    <row r="41" spans="1:12" x14ac:dyDescent="0.25">
      <c r="A41" t="s">
        <v>3</v>
      </c>
      <c r="B41" s="3">
        <v>1489061293</v>
      </c>
      <c r="C41" s="3">
        <v>1383133209</v>
      </c>
      <c r="D41" s="3">
        <v>1542037498</v>
      </c>
      <c r="E41" s="3"/>
      <c r="F41" s="3"/>
      <c r="G41" s="3"/>
      <c r="H41" s="3"/>
      <c r="I41" s="3"/>
      <c r="J41" s="3"/>
      <c r="K41" s="3"/>
      <c r="L41" s="3"/>
    </row>
    <row r="42" spans="1:12" x14ac:dyDescent="0.25">
      <c r="B42" s="3">
        <f>SUM(B37:B41)</f>
        <v>8845662685</v>
      </c>
      <c r="C42" s="3">
        <f t="shared" ref="C42:H42" si="6">SUM(C37:C41)</f>
        <v>8717777141</v>
      </c>
      <c r="D42" s="3">
        <f t="shared" si="6"/>
        <v>8834531024</v>
      </c>
      <c r="E42" s="3">
        <f t="shared" si="6"/>
        <v>0</v>
      </c>
      <c r="F42" s="3">
        <f t="shared" si="6"/>
        <v>0</v>
      </c>
      <c r="G42" s="3">
        <f t="shared" si="6"/>
        <v>0</v>
      </c>
      <c r="H42" s="3">
        <f t="shared" si="6"/>
        <v>0</v>
      </c>
      <c r="I42" s="3"/>
      <c r="J42" s="3"/>
      <c r="K42" s="3"/>
      <c r="L42" s="3"/>
    </row>
    <row r="43" spans="1:12" x14ac:dyDescent="0.25">
      <c r="A43" s="26" t="s">
        <v>63</v>
      </c>
      <c r="B43" s="3">
        <v>57440591</v>
      </c>
      <c r="C43" s="3">
        <v>58112178</v>
      </c>
      <c r="D43" s="3">
        <v>58677684</v>
      </c>
      <c r="E43" s="3"/>
      <c r="F43" s="3"/>
      <c r="G43" s="3"/>
      <c r="H43" s="3"/>
      <c r="I43" s="3"/>
      <c r="J43" s="3"/>
      <c r="K43" s="3"/>
      <c r="L43" s="3"/>
    </row>
    <row r="44" spans="1:12" x14ac:dyDescent="0.25">
      <c r="A44" s="1"/>
      <c r="B44" s="16">
        <f>SUM(B42:B43)</f>
        <v>8903103276</v>
      </c>
      <c r="C44" s="16">
        <f t="shared" ref="C44:H44" si="7">SUM(C42:C43)</f>
        <v>8775889319</v>
      </c>
      <c r="D44" s="16">
        <f t="shared" si="7"/>
        <v>8893208708</v>
      </c>
      <c r="E44" s="16">
        <f t="shared" si="7"/>
        <v>0</v>
      </c>
      <c r="F44" s="16">
        <f t="shared" si="7"/>
        <v>0</v>
      </c>
      <c r="G44" s="16">
        <f t="shared" si="7"/>
        <v>0</v>
      </c>
      <c r="H44" s="16">
        <f t="shared" si="7"/>
        <v>0</v>
      </c>
      <c r="I44" s="3"/>
      <c r="J44" s="3"/>
      <c r="K44" s="3"/>
      <c r="L44" s="3"/>
    </row>
    <row r="45" spans="1:12" ht="15.75" thickBot="1" x14ac:dyDescent="0.3">
      <c r="A45" s="1"/>
      <c r="B45" s="21">
        <f>B44+B35</f>
        <v>15568974838</v>
      </c>
      <c r="C45" s="21">
        <f>C44+C35</f>
        <v>15703749922</v>
      </c>
      <c r="D45" s="21">
        <f>D44+D35</f>
        <v>16018558968</v>
      </c>
      <c r="E45" s="21">
        <f t="shared" ref="E45:H45" si="8">E44+E35</f>
        <v>0</v>
      </c>
      <c r="F45" s="21">
        <f t="shared" si="8"/>
        <v>0</v>
      </c>
      <c r="G45" s="21">
        <f t="shared" si="8"/>
        <v>0</v>
      </c>
      <c r="H45" s="21">
        <f t="shared" si="8"/>
        <v>0</v>
      </c>
      <c r="I45" s="3"/>
      <c r="J45" s="3"/>
      <c r="K45" s="3"/>
      <c r="L45" s="3"/>
    </row>
    <row r="46" spans="1:12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2" s="1" customFormat="1" x14ac:dyDescent="0.25">
      <c r="A47" s="13" t="s">
        <v>65</v>
      </c>
      <c r="B47" s="18">
        <f>B44/(B37/10)</f>
        <v>45.987103698347106</v>
      </c>
      <c r="C47" s="18">
        <f>C44/(C37/10)</f>
        <v>45.330006813016531</v>
      </c>
      <c r="D47" s="18">
        <f>D44/(D37/10)</f>
        <v>45.935995392561985</v>
      </c>
      <c r="E47" s="18" t="e">
        <f t="shared" ref="E47:H47" si="9">E44/(E37/10)</f>
        <v>#DIV/0!</v>
      </c>
      <c r="F47" s="18" t="e">
        <f t="shared" si="9"/>
        <v>#DIV/0!</v>
      </c>
      <c r="G47" s="18" t="e">
        <f t="shared" si="9"/>
        <v>#DIV/0!</v>
      </c>
      <c r="H47" s="18" t="e">
        <f t="shared" si="9"/>
        <v>#DIV/0!</v>
      </c>
      <c r="I47" s="3"/>
      <c r="J47" s="3"/>
      <c r="K47" s="3"/>
      <c r="L47" s="3"/>
    </row>
    <row r="48" spans="1:12" x14ac:dyDescent="0.25">
      <c r="A48" s="13" t="s">
        <v>66</v>
      </c>
      <c r="B48" s="29">
        <f>B37/10</f>
        <v>193600000</v>
      </c>
      <c r="C48" s="29">
        <f t="shared" ref="C48:H48" si="10">C37/10</f>
        <v>193600000</v>
      </c>
      <c r="D48" s="29">
        <f t="shared" si="10"/>
        <v>193600000</v>
      </c>
      <c r="E48" s="29">
        <f t="shared" si="10"/>
        <v>0</v>
      </c>
      <c r="F48" s="29">
        <f t="shared" si="10"/>
        <v>0</v>
      </c>
      <c r="G48" s="29">
        <f t="shared" si="10"/>
        <v>0</v>
      </c>
      <c r="H48" s="29">
        <f t="shared" si="10"/>
        <v>0</v>
      </c>
      <c r="I48" s="3"/>
      <c r="J48" s="3"/>
      <c r="K48" s="3"/>
      <c r="L48" s="3"/>
    </row>
    <row r="49" spans="7:12" x14ac:dyDescent="0.25">
      <c r="G49" s="3"/>
      <c r="H49" s="3"/>
      <c r="I49" s="3"/>
      <c r="J49" s="3"/>
      <c r="K49" s="3"/>
      <c r="L49" s="3"/>
    </row>
    <row r="50" spans="7:12" x14ac:dyDescent="0.25">
      <c r="G50" s="3"/>
      <c r="H50" s="3"/>
      <c r="I50" s="3"/>
      <c r="J50" s="3"/>
      <c r="K50" s="3"/>
      <c r="L50" s="3"/>
    </row>
    <row r="51" spans="7:12" x14ac:dyDescent="0.25">
      <c r="G51" s="3"/>
      <c r="H51" s="3"/>
      <c r="I51" s="3"/>
      <c r="J51" s="3"/>
      <c r="K51" s="3"/>
      <c r="L51" s="3"/>
    </row>
    <row r="52" spans="7:12" x14ac:dyDescent="0.25">
      <c r="G52" s="3"/>
      <c r="H52" s="3"/>
      <c r="I52" s="3"/>
      <c r="J52" s="3"/>
      <c r="K52" s="3"/>
      <c r="L52" s="3"/>
    </row>
    <row r="53" spans="7:12" x14ac:dyDescent="0.25">
      <c r="G53" s="3"/>
      <c r="H53" s="3"/>
      <c r="I53" s="3"/>
      <c r="J53" s="3"/>
      <c r="K53" s="3"/>
      <c r="L53" s="3"/>
    </row>
    <row r="54" spans="7:12" x14ac:dyDescent="0.25">
      <c r="G54" s="3"/>
      <c r="H54" s="3"/>
      <c r="I54" s="3"/>
      <c r="J54" s="3"/>
      <c r="K54" s="3"/>
      <c r="L54" s="3"/>
    </row>
    <row r="55" spans="7:12" x14ac:dyDescent="0.25">
      <c r="G55" s="3"/>
      <c r="H55" s="3"/>
      <c r="I55" s="3"/>
      <c r="J55" s="3"/>
      <c r="K55" s="3"/>
      <c r="L55" s="3"/>
    </row>
    <row r="56" spans="7:12" x14ac:dyDescent="0.25">
      <c r="G56" s="3"/>
      <c r="H56" s="3"/>
      <c r="I56" s="3"/>
      <c r="J56" s="3"/>
      <c r="K56" s="3"/>
      <c r="L56" s="3"/>
    </row>
    <row r="57" spans="7:12" x14ac:dyDescent="0.25">
      <c r="G57" s="3"/>
      <c r="H57" s="3"/>
      <c r="I57" s="3"/>
      <c r="J57" s="3"/>
      <c r="K57" s="3"/>
      <c r="L57" s="3"/>
    </row>
    <row r="58" spans="7:12" x14ac:dyDescent="0.25">
      <c r="G58" s="3"/>
      <c r="H58" s="3"/>
      <c r="I58" s="3"/>
      <c r="J58" s="3"/>
      <c r="K58" s="3"/>
      <c r="L58" s="3"/>
    </row>
    <row r="59" spans="7:12" x14ac:dyDescent="0.25">
      <c r="G59" s="3"/>
      <c r="H59" s="3"/>
      <c r="I59" s="3"/>
      <c r="J59" s="3"/>
      <c r="K59" s="3"/>
      <c r="L59" s="3"/>
    </row>
    <row r="60" spans="7:12" x14ac:dyDescent="0.25">
      <c r="G60" s="3"/>
      <c r="H60" s="3"/>
      <c r="I60" s="3"/>
      <c r="J60" s="3"/>
      <c r="K60" s="3"/>
      <c r="L60" s="3"/>
    </row>
    <row r="61" spans="7:12" x14ac:dyDescent="0.25">
      <c r="G61" s="3"/>
      <c r="H61" s="3"/>
      <c r="I61" s="3"/>
      <c r="J61" s="3"/>
      <c r="K61" s="3"/>
      <c r="L61" s="3"/>
    </row>
    <row r="62" spans="7:12" x14ac:dyDescent="0.25">
      <c r="G62" s="3"/>
      <c r="H62" s="3"/>
      <c r="I62" s="3"/>
      <c r="J62" s="3"/>
      <c r="K62" s="3"/>
      <c r="L62" s="3"/>
    </row>
    <row r="63" spans="7:12" x14ac:dyDescent="0.25">
      <c r="G63" s="3"/>
      <c r="H63" s="3"/>
      <c r="I63" s="3"/>
      <c r="J63" s="3"/>
      <c r="K63" s="3"/>
      <c r="L63" s="3"/>
    </row>
    <row r="64" spans="7:12" x14ac:dyDescent="0.25">
      <c r="G64" s="3"/>
      <c r="H64" s="3"/>
      <c r="I64" s="3"/>
      <c r="J64" s="3"/>
      <c r="K64" s="3"/>
      <c r="L64" s="3"/>
    </row>
    <row r="65" spans="7:12" x14ac:dyDescent="0.25">
      <c r="G65" s="3"/>
      <c r="H65" s="3"/>
      <c r="I65" s="3"/>
      <c r="J65" s="3"/>
      <c r="K65" s="3"/>
      <c r="L65" s="3"/>
    </row>
    <row r="66" spans="7:12" x14ac:dyDescent="0.25">
      <c r="G66" s="3"/>
      <c r="H66" s="3"/>
      <c r="I66" s="3"/>
      <c r="J66" s="3"/>
      <c r="K66" s="3"/>
      <c r="L66" s="3"/>
    </row>
    <row r="67" spans="7:12" x14ac:dyDescent="0.25">
      <c r="G67" s="3"/>
      <c r="H67" s="3"/>
      <c r="I67" s="3"/>
      <c r="J67" s="3"/>
      <c r="K67" s="3"/>
      <c r="L67" s="3"/>
    </row>
    <row r="68" spans="7:12" x14ac:dyDescent="0.25">
      <c r="G68" s="3"/>
      <c r="H68" s="3"/>
      <c r="I68" s="3"/>
      <c r="J68" s="3"/>
      <c r="K68" s="3"/>
      <c r="L68" s="3"/>
    </row>
    <row r="69" spans="7:12" x14ac:dyDescent="0.25">
      <c r="G69" s="3"/>
      <c r="H69" s="3"/>
      <c r="I69" s="3"/>
      <c r="J69" s="3"/>
      <c r="K69" s="3"/>
      <c r="L69" s="3"/>
    </row>
    <row r="70" spans="7:12" x14ac:dyDescent="0.25">
      <c r="G70" s="3"/>
      <c r="H70" s="3"/>
      <c r="I70" s="3"/>
      <c r="J70" s="3"/>
      <c r="K70" s="3"/>
      <c r="L70" s="3"/>
    </row>
    <row r="71" spans="7:12" x14ac:dyDescent="0.25">
      <c r="G71" s="3"/>
      <c r="H71" s="3"/>
      <c r="I71" s="3"/>
      <c r="J71" s="3"/>
      <c r="K71" s="3"/>
      <c r="L71" s="3"/>
    </row>
    <row r="72" spans="7:12" x14ac:dyDescent="0.25">
      <c r="G72" s="3"/>
      <c r="H72" s="3"/>
      <c r="I72" s="3"/>
      <c r="J72" s="3"/>
      <c r="K72" s="3"/>
      <c r="L72" s="3"/>
    </row>
    <row r="73" spans="7:12" x14ac:dyDescent="0.25">
      <c r="G73" s="3"/>
      <c r="H73" s="3"/>
      <c r="I73" s="3"/>
      <c r="J73" s="3"/>
      <c r="K73" s="3"/>
      <c r="L73" s="3"/>
    </row>
    <row r="74" spans="7:12" x14ac:dyDescent="0.25">
      <c r="G74" s="3"/>
      <c r="H74" s="3"/>
      <c r="I74" s="3"/>
      <c r="J74" s="3"/>
      <c r="K74" s="3"/>
      <c r="L74" s="3"/>
    </row>
    <row r="75" spans="7:12" x14ac:dyDescent="0.25">
      <c r="G75" s="3"/>
      <c r="H75" s="3"/>
      <c r="I75" s="3"/>
      <c r="J75" s="3"/>
      <c r="K75" s="3"/>
      <c r="L75" s="3"/>
    </row>
    <row r="76" spans="7:12" x14ac:dyDescent="0.25">
      <c r="G76" s="3"/>
      <c r="H76" s="3"/>
      <c r="I76" s="3"/>
      <c r="J76" s="3"/>
      <c r="K76" s="3"/>
      <c r="L76" s="3"/>
    </row>
    <row r="77" spans="7:12" x14ac:dyDescent="0.25">
      <c r="G77" s="3"/>
      <c r="H77" s="3"/>
      <c r="I77" s="3"/>
      <c r="J77" s="3"/>
      <c r="K77" s="3"/>
      <c r="L77" s="3"/>
    </row>
    <row r="78" spans="7:12" x14ac:dyDescent="0.25">
      <c r="G78" s="3"/>
      <c r="H78" s="3"/>
      <c r="I78" s="3"/>
      <c r="J78" s="3"/>
      <c r="K78" s="3"/>
      <c r="L78" s="3"/>
    </row>
    <row r="79" spans="7:12" x14ac:dyDescent="0.25">
      <c r="G79" s="3"/>
      <c r="H79" s="3"/>
      <c r="I79" s="3"/>
      <c r="J79" s="3"/>
      <c r="K79" s="3"/>
      <c r="L79" s="3"/>
    </row>
    <row r="80" spans="7:12" x14ac:dyDescent="0.25">
      <c r="G80" s="3"/>
      <c r="H80" s="3"/>
      <c r="I80" s="3"/>
      <c r="J80" s="3"/>
      <c r="K80" s="3"/>
      <c r="L80" s="3"/>
    </row>
    <row r="81" spans="7:12" x14ac:dyDescent="0.25">
      <c r="G81" s="3"/>
      <c r="H81" s="3"/>
      <c r="I81" s="3"/>
      <c r="J81" s="3"/>
      <c r="K81" s="3"/>
      <c r="L81" s="3"/>
    </row>
    <row r="82" spans="7:12" x14ac:dyDescent="0.25">
      <c r="G82" s="3"/>
      <c r="H82" s="3"/>
      <c r="I82" s="3"/>
      <c r="J82" s="3"/>
      <c r="K82" s="3"/>
      <c r="L82" s="3"/>
    </row>
    <row r="83" spans="7:12" x14ac:dyDescent="0.25">
      <c r="G83" s="3"/>
      <c r="H83" s="3"/>
      <c r="I83" s="3"/>
      <c r="J83" s="3"/>
      <c r="K83" s="3"/>
      <c r="L83" s="3"/>
    </row>
    <row r="84" spans="7:12" x14ac:dyDescent="0.25">
      <c r="G84" s="3"/>
      <c r="H84" s="3"/>
      <c r="I84" s="3"/>
      <c r="J84" s="3"/>
      <c r="K84" s="3"/>
      <c r="L84" s="3"/>
    </row>
    <row r="85" spans="7:12" x14ac:dyDescent="0.25">
      <c r="G85" s="3"/>
      <c r="H85" s="3"/>
      <c r="I85" s="3"/>
      <c r="J85" s="3"/>
      <c r="K85" s="3"/>
      <c r="L85" s="3"/>
    </row>
    <row r="86" spans="7:12" x14ac:dyDescent="0.25">
      <c r="G86" s="3"/>
      <c r="H86" s="3"/>
      <c r="I86" s="3"/>
      <c r="J86" s="3"/>
      <c r="K86" s="3"/>
      <c r="L86" s="3"/>
    </row>
    <row r="87" spans="7:12" x14ac:dyDescent="0.25">
      <c r="G87" s="3"/>
      <c r="H87" s="3"/>
      <c r="I87" s="3"/>
      <c r="J87" s="3"/>
      <c r="K87" s="3"/>
      <c r="L87" s="3"/>
    </row>
    <row r="88" spans="7:12" x14ac:dyDescent="0.25">
      <c r="G88" s="3"/>
      <c r="H88" s="3"/>
      <c r="I88" s="3"/>
      <c r="J88" s="3"/>
      <c r="K88" s="3"/>
      <c r="L88" s="3"/>
    </row>
    <row r="89" spans="7:12" x14ac:dyDescent="0.25">
      <c r="G89" s="3"/>
      <c r="H89" s="3"/>
      <c r="I89" s="3"/>
      <c r="J89" s="3"/>
      <c r="K89" s="3"/>
      <c r="L89" s="3"/>
    </row>
    <row r="90" spans="7:12" x14ac:dyDescent="0.25">
      <c r="G90" s="3"/>
      <c r="H90" s="3"/>
      <c r="I90" s="3"/>
      <c r="J90" s="3"/>
      <c r="K90" s="3"/>
      <c r="L90" s="3"/>
    </row>
    <row r="91" spans="7:12" x14ac:dyDescent="0.25">
      <c r="G91" s="3"/>
      <c r="H91" s="3"/>
      <c r="I91" s="3"/>
      <c r="J91" s="3"/>
      <c r="K91" s="3"/>
      <c r="L91" s="3"/>
    </row>
    <row r="92" spans="7:12" x14ac:dyDescent="0.25">
      <c r="G92" s="3"/>
      <c r="H92" s="3"/>
      <c r="I92" s="3"/>
      <c r="J92" s="3"/>
      <c r="K92" s="3"/>
      <c r="L92" s="3"/>
    </row>
    <row r="93" spans="7:12" x14ac:dyDescent="0.25">
      <c r="G93" s="3"/>
      <c r="H93" s="3"/>
      <c r="I93" s="3"/>
      <c r="J93" s="3"/>
      <c r="K93" s="3"/>
      <c r="L93" s="3"/>
    </row>
    <row r="94" spans="7:12" x14ac:dyDescent="0.25">
      <c r="G94" s="3"/>
      <c r="H94" s="3"/>
      <c r="I94" s="3"/>
      <c r="J94" s="3"/>
      <c r="K94" s="3"/>
      <c r="L94" s="3"/>
    </row>
    <row r="95" spans="7:12" x14ac:dyDescent="0.25">
      <c r="G95" s="3"/>
      <c r="H95" s="3"/>
      <c r="I95" s="3"/>
      <c r="J95" s="3"/>
      <c r="K95" s="3"/>
      <c r="L95" s="3"/>
    </row>
    <row r="96" spans="7:12" x14ac:dyDescent="0.25">
      <c r="G96" s="3"/>
      <c r="H96" s="3"/>
      <c r="I96" s="3"/>
      <c r="J96" s="3"/>
      <c r="K96" s="3"/>
      <c r="L96" s="3"/>
    </row>
    <row r="97" spans="7:12" x14ac:dyDescent="0.25">
      <c r="G97" s="3"/>
      <c r="H97" s="3"/>
      <c r="I97" s="3"/>
      <c r="J97" s="3"/>
      <c r="K97" s="3"/>
      <c r="L97" s="3"/>
    </row>
    <row r="98" spans="7:12" x14ac:dyDescent="0.25">
      <c r="G98" s="3"/>
      <c r="H98" s="3"/>
      <c r="I98" s="3"/>
      <c r="J98" s="3"/>
      <c r="K98" s="3"/>
      <c r="L98" s="3"/>
    </row>
    <row r="99" spans="7:12" x14ac:dyDescent="0.25">
      <c r="G99" s="3"/>
      <c r="H99" s="3"/>
      <c r="I99" s="3"/>
      <c r="J99" s="3"/>
      <c r="K99" s="3"/>
      <c r="L99" s="3"/>
    </row>
    <row r="100" spans="7:12" x14ac:dyDescent="0.25">
      <c r="G100" s="3"/>
      <c r="H100" s="3"/>
      <c r="I100" s="3"/>
      <c r="J100" s="3"/>
      <c r="K100" s="3"/>
      <c r="L100" s="3"/>
    </row>
    <row r="101" spans="7:12" x14ac:dyDescent="0.25">
      <c r="G101" s="3"/>
      <c r="H101" s="3"/>
      <c r="I101" s="3"/>
      <c r="J101" s="3"/>
      <c r="K101" s="3"/>
      <c r="L101" s="3"/>
    </row>
    <row r="102" spans="7:12" x14ac:dyDescent="0.25">
      <c r="G102" s="3"/>
      <c r="H102" s="3"/>
      <c r="I102" s="3"/>
      <c r="J102" s="3"/>
      <c r="K102" s="3"/>
      <c r="L102" s="3"/>
    </row>
    <row r="103" spans="7:12" x14ac:dyDescent="0.25">
      <c r="G103" s="3"/>
      <c r="H103" s="3"/>
      <c r="I103" s="3"/>
      <c r="J103" s="3"/>
      <c r="K103" s="3"/>
      <c r="L103" s="3"/>
    </row>
    <row r="104" spans="7:12" x14ac:dyDescent="0.25">
      <c r="G104" s="3"/>
      <c r="H104" s="3"/>
      <c r="I104" s="3"/>
      <c r="J104" s="3"/>
      <c r="K104" s="3"/>
      <c r="L104" s="3"/>
    </row>
    <row r="105" spans="7:12" x14ac:dyDescent="0.25">
      <c r="G105" s="3"/>
      <c r="H105" s="3"/>
      <c r="I105" s="3"/>
      <c r="J105" s="3"/>
      <c r="K105" s="3"/>
      <c r="L105" s="3"/>
    </row>
    <row r="106" spans="7:12" x14ac:dyDescent="0.25">
      <c r="G106" s="3"/>
      <c r="H106" s="3"/>
      <c r="I106" s="3"/>
      <c r="J106" s="3"/>
      <c r="K106" s="3"/>
      <c r="L106" s="3"/>
    </row>
    <row r="107" spans="7:12" x14ac:dyDescent="0.25">
      <c r="G107" s="3"/>
      <c r="H107" s="3"/>
      <c r="I107" s="3"/>
      <c r="J107" s="3"/>
      <c r="K107" s="3"/>
      <c r="L107" s="3"/>
    </row>
    <row r="108" spans="7:12" x14ac:dyDescent="0.25">
      <c r="G108" s="3"/>
      <c r="H108" s="3"/>
      <c r="I108" s="3"/>
      <c r="J108" s="3"/>
      <c r="K108" s="3"/>
      <c r="L108" s="3"/>
    </row>
    <row r="109" spans="7:12" x14ac:dyDescent="0.25">
      <c r="G109" s="3"/>
      <c r="H109" s="3"/>
      <c r="I109" s="3"/>
      <c r="J109" s="3"/>
      <c r="K109" s="3"/>
      <c r="L109" s="3"/>
    </row>
    <row r="110" spans="7:12" x14ac:dyDescent="0.25">
      <c r="G110" s="3"/>
      <c r="H110" s="3"/>
      <c r="I110" s="3"/>
      <c r="J110" s="3"/>
      <c r="K110" s="3"/>
      <c r="L110" s="3"/>
    </row>
    <row r="111" spans="7:12" x14ac:dyDescent="0.25">
      <c r="G111" s="3"/>
      <c r="H111" s="3"/>
      <c r="I111" s="3"/>
      <c r="J111" s="3"/>
      <c r="K111" s="3"/>
      <c r="L111" s="3"/>
    </row>
    <row r="112" spans="7:12" x14ac:dyDescent="0.25">
      <c r="G112" s="3"/>
      <c r="H112" s="3"/>
      <c r="I112" s="3"/>
      <c r="J112" s="3"/>
      <c r="K112" s="3"/>
      <c r="L112" s="3"/>
    </row>
    <row r="113" spans="7:12" x14ac:dyDescent="0.25">
      <c r="G113" s="3"/>
      <c r="H113" s="3"/>
      <c r="I113" s="3"/>
      <c r="J113" s="3"/>
      <c r="K113" s="3"/>
      <c r="L113" s="3"/>
    </row>
    <row r="114" spans="7:12" x14ac:dyDescent="0.25">
      <c r="G114" s="3"/>
      <c r="H114" s="3"/>
      <c r="I114" s="3"/>
      <c r="J114" s="3"/>
      <c r="K114" s="3"/>
      <c r="L114" s="3"/>
    </row>
    <row r="115" spans="7:12" x14ac:dyDescent="0.25">
      <c r="G115" s="3"/>
      <c r="H115" s="3"/>
      <c r="I115" s="3"/>
      <c r="J115" s="3"/>
      <c r="K115" s="3"/>
      <c r="L115" s="3"/>
    </row>
    <row r="116" spans="7:12" x14ac:dyDescent="0.25">
      <c r="G116" s="3"/>
      <c r="H116" s="3"/>
      <c r="I116" s="3"/>
      <c r="J116" s="3"/>
      <c r="K116" s="3"/>
      <c r="L116" s="3"/>
    </row>
    <row r="117" spans="7:12" x14ac:dyDescent="0.25">
      <c r="G117" s="3"/>
      <c r="H117" s="3"/>
      <c r="I117" s="3"/>
      <c r="J117" s="3"/>
      <c r="K117" s="3"/>
      <c r="L117" s="3"/>
    </row>
    <row r="118" spans="7:12" x14ac:dyDescent="0.25">
      <c r="G118" s="3"/>
      <c r="H118" s="3"/>
      <c r="I118" s="3"/>
      <c r="J118" s="3"/>
      <c r="K118" s="3"/>
      <c r="L118" s="3"/>
    </row>
    <row r="119" spans="7:12" x14ac:dyDescent="0.25">
      <c r="G119" s="3"/>
      <c r="H119" s="3"/>
      <c r="I119" s="3"/>
      <c r="J119" s="3"/>
      <c r="K119" s="3"/>
      <c r="L119" s="3"/>
    </row>
    <row r="120" spans="7:12" x14ac:dyDescent="0.25">
      <c r="G120" s="3"/>
      <c r="H120" s="3"/>
      <c r="I120" s="3"/>
      <c r="J120" s="3"/>
      <c r="K120" s="3"/>
      <c r="L120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pane xSplit="1" ySplit="6" topLeftCell="B13" activePane="bottomRight" state="frozen"/>
      <selection pane="topRight" activeCell="B1" sqref="B1"/>
      <selection pane="bottomLeft" activeCell="A4" sqref="A4"/>
      <selection pane="bottomRight" activeCell="D25" sqref="D25:H25"/>
    </sheetView>
  </sheetViews>
  <sheetFormatPr defaultRowHeight="15" x14ac:dyDescent="0.25"/>
  <cols>
    <col min="1" max="1" width="42.28515625" customWidth="1"/>
    <col min="2" max="3" width="15" bestFit="1" customWidth="1"/>
    <col min="4" max="4" width="15.140625" customWidth="1"/>
    <col min="5" max="5" width="14.28515625" bestFit="1" customWidth="1"/>
    <col min="6" max="6" width="10.5703125" bestFit="1" customWidth="1"/>
    <col min="7" max="7" width="12.140625" customWidth="1"/>
    <col min="8" max="8" width="13" customWidth="1"/>
  </cols>
  <sheetData>
    <row r="1" spans="1:12" x14ac:dyDescent="0.25">
      <c r="A1" s="24" t="s">
        <v>55</v>
      </c>
    </row>
    <row r="2" spans="1:12" ht="17.25" customHeight="1" x14ac:dyDescent="0.25">
      <c r="A2" s="24" t="s">
        <v>67</v>
      </c>
    </row>
    <row r="3" spans="1:12" ht="17.25" customHeight="1" x14ac:dyDescent="0.25">
      <c r="A3" t="s">
        <v>57</v>
      </c>
    </row>
    <row r="4" spans="1:12" ht="17.25" customHeight="1" x14ac:dyDescent="0.25">
      <c r="B4" s="22"/>
      <c r="C4" s="22"/>
      <c r="D4" s="22"/>
      <c r="E4" s="22"/>
      <c r="F4" s="22"/>
    </row>
    <row r="5" spans="1:12" x14ac:dyDescent="0.25">
      <c r="B5" s="7" t="s">
        <v>14</v>
      </c>
      <c r="C5" s="7" t="s">
        <v>13</v>
      </c>
      <c r="D5" s="7" t="s">
        <v>15</v>
      </c>
      <c r="E5" s="7" t="s">
        <v>14</v>
      </c>
      <c r="F5" s="7" t="s">
        <v>13</v>
      </c>
      <c r="G5" s="7" t="s">
        <v>15</v>
      </c>
      <c r="H5" s="7" t="s">
        <v>14</v>
      </c>
    </row>
    <row r="6" spans="1:12" x14ac:dyDescent="0.25">
      <c r="B6" s="8">
        <v>43100</v>
      </c>
      <c r="C6" s="8">
        <v>43190</v>
      </c>
      <c r="D6" s="8">
        <v>43373</v>
      </c>
      <c r="E6" s="8">
        <v>43465</v>
      </c>
      <c r="F6" s="8">
        <v>43555</v>
      </c>
      <c r="G6" s="8">
        <v>43738</v>
      </c>
      <c r="H6" s="8">
        <v>43830</v>
      </c>
    </row>
    <row r="7" spans="1:12" x14ac:dyDescent="0.25">
      <c r="B7" s="8"/>
      <c r="C7" s="8"/>
      <c r="D7" s="8"/>
      <c r="E7" s="8"/>
      <c r="F7" s="8"/>
      <c r="G7" s="29"/>
      <c r="H7" s="29"/>
      <c r="I7" s="29"/>
      <c r="J7" s="29"/>
      <c r="K7" s="29"/>
      <c r="L7" s="29"/>
    </row>
    <row r="8" spans="1:12" x14ac:dyDescent="0.25">
      <c r="A8" s="13" t="s">
        <v>68</v>
      </c>
      <c r="B8" s="3">
        <v>5386506454</v>
      </c>
      <c r="C8" s="3">
        <v>7990456939</v>
      </c>
      <c r="D8" s="3">
        <v>2795729367</v>
      </c>
      <c r="E8" s="3"/>
      <c r="F8" s="3"/>
      <c r="G8" s="29"/>
      <c r="H8" s="29"/>
      <c r="I8" s="29"/>
      <c r="J8" s="29"/>
      <c r="K8" s="29"/>
      <c r="L8" s="29"/>
    </row>
    <row r="9" spans="1:12" x14ac:dyDescent="0.25">
      <c r="A9" t="s">
        <v>41</v>
      </c>
      <c r="B9" s="29">
        <v>4939301930</v>
      </c>
      <c r="C9" s="29">
        <v>7312492752</v>
      </c>
      <c r="D9" s="29">
        <v>2537986191</v>
      </c>
      <c r="E9" s="29">
        <v>0</v>
      </c>
      <c r="F9" s="29">
        <v>0</v>
      </c>
      <c r="G9" s="29"/>
      <c r="H9" s="29"/>
      <c r="I9" s="29"/>
      <c r="J9" s="29"/>
      <c r="K9" s="29"/>
      <c r="L9" s="29"/>
    </row>
    <row r="10" spans="1:12" x14ac:dyDescent="0.25">
      <c r="A10" s="13" t="s">
        <v>40</v>
      </c>
      <c r="B10" s="4">
        <f>B8-B9</f>
        <v>447204524</v>
      </c>
      <c r="C10" s="4">
        <f t="shared" ref="C10:H10" si="0">C8-C9</f>
        <v>677964187</v>
      </c>
      <c r="D10" s="4">
        <f t="shared" si="0"/>
        <v>257743176</v>
      </c>
      <c r="E10" s="4">
        <f t="shared" si="0"/>
        <v>0</v>
      </c>
      <c r="F10" s="4">
        <f t="shared" si="0"/>
        <v>0</v>
      </c>
      <c r="G10" s="4">
        <f t="shared" si="0"/>
        <v>0</v>
      </c>
      <c r="H10" s="4">
        <f t="shared" si="0"/>
        <v>0</v>
      </c>
      <c r="I10" s="29"/>
      <c r="J10" s="29"/>
      <c r="K10" s="29"/>
      <c r="L10" s="29"/>
    </row>
    <row r="11" spans="1:12" s="2" customFormat="1" x14ac:dyDescent="0.25">
      <c r="A11" s="13" t="s">
        <v>69</v>
      </c>
      <c r="B11" s="29">
        <v>140717353</v>
      </c>
      <c r="C11" s="29">
        <v>186706162</v>
      </c>
      <c r="D11" s="29">
        <v>80154656</v>
      </c>
      <c r="E11" s="29">
        <v>0</v>
      </c>
      <c r="F11" s="29">
        <v>0</v>
      </c>
      <c r="G11" s="29"/>
      <c r="H11" s="29"/>
      <c r="I11" s="29"/>
      <c r="J11" s="29"/>
      <c r="K11" s="29"/>
      <c r="L11" s="29"/>
    </row>
    <row r="12" spans="1:12" s="2" customFormat="1" x14ac:dyDescent="0.25">
      <c r="A12" s="30" t="s">
        <v>42</v>
      </c>
      <c r="B12" s="11">
        <f>B10-B11</f>
        <v>306487171</v>
      </c>
      <c r="C12" s="11">
        <f t="shared" ref="C12:H12" si="1">C10-C11</f>
        <v>491258025</v>
      </c>
      <c r="D12" s="11">
        <f t="shared" si="1"/>
        <v>177588520</v>
      </c>
      <c r="E12" s="11">
        <f t="shared" si="1"/>
        <v>0</v>
      </c>
      <c r="F12" s="11">
        <f t="shared" si="1"/>
        <v>0</v>
      </c>
      <c r="G12" s="11">
        <f t="shared" si="1"/>
        <v>0</v>
      </c>
      <c r="H12" s="11">
        <f t="shared" si="1"/>
        <v>0</v>
      </c>
      <c r="I12" s="29"/>
      <c r="J12" s="29"/>
      <c r="K12" s="29"/>
      <c r="L12" s="29"/>
    </row>
    <row r="13" spans="1:12" s="2" customFormat="1" x14ac:dyDescent="0.25">
      <c r="A13" s="30" t="s">
        <v>70</v>
      </c>
      <c r="B13" s="11"/>
      <c r="C13" s="11"/>
      <c r="D13" s="11"/>
      <c r="E13" s="11"/>
      <c r="F13" s="11"/>
      <c r="G13" s="29"/>
      <c r="H13" s="29"/>
      <c r="I13" s="29"/>
      <c r="J13" s="29"/>
      <c r="K13" s="29"/>
      <c r="L13" s="29"/>
    </row>
    <row r="14" spans="1:12" s="2" customFormat="1" x14ac:dyDescent="0.25">
      <c r="A14" s="10" t="s">
        <v>25</v>
      </c>
      <c r="B14" s="29">
        <v>217576195</v>
      </c>
      <c r="C14" s="29">
        <v>333459112</v>
      </c>
      <c r="D14" s="29">
        <v>127457696</v>
      </c>
      <c r="E14" s="29">
        <v>0</v>
      </c>
      <c r="F14" s="29">
        <v>0</v>
      </c>
      <c r="G14" s="29"/>
      <c r="H14" s="29"/>
      <c r="I14" s="29"/>
      <c r="J14" s="29"/>
      <c r="K14" s="29"/>
      <c r="L14" s="29"/>
    </row>
    <row r="15" spans="1:12" s="2" customFormat="1" x14ac:dyDescent="0.25">
      <c r="A15" s="2" t="s">
        <v>17</v>
      </c>
      <c r="B15" s="11">
        <v>45158524</v>
      </c>
      <c r="C15" s="11">
        <v>61606630</v>
      </c>
      <c r="D15" s="11">
        <v>13438796</v>
      </c>
      <c r="E15" s="11"/>
      <c r="F15" s="11"/>
      <c r="G15" s="29"/>
      <c r="H15" s="29"/>
      <c r="I15" s="29"/>
      <c r="J15" s="29"/>
      <c r="K15" s="29"/>
      <c r="L15" s="29"/>
    </row>
    <row r="16" spans="1:12" x14ac:dyDescent="0.25">
      <c r="A16" s="13" t="s">
        <v>71</v>
      </c>
      <c r="B16" s="15">
        <f>B12-B14+B15</f>
        <v>134069500</v>
      </c>
      <c r="C16" s="15">
        <f t="shared" ref="C16:H16" si="2">C12-C14+C15</f>
        <v>219405543</v>
      </c>
      <c r="D16" s="15">
        <f t="shared" si="2"/>
        <v>63569620</v>
      </c>
      <c r="E16" s="15">
        <f t="shared" si="2"/>
        <v>0</v>
      </c>
      <c r="F16" s="15">
        <f t="shared" si="2"/>
        <v>0</v>
      </c>
      <c r="G16" s="15">
        <f t="shared" si="2"/>
        <v>0</v>
      </c>
      <c r="H16" s="15">
        <f t="shared" si="2"/>
        <v>0</v>
      </c>
      <c r="I16" s="29"/>
      <c r="J16" s="29"/>
      <c r="K16" s="29"/>
      <c r="L16" s="29"/>
    </row>
    <row r="17" spans="1:12" x14ac:dyDescent="0.25">
      <c r="A17" s="10" t="s">
        <v>26</v>
      </c>
      <c r="B17" s="29">
        <v>5698330</v>
      </c>
      <c r="C17" s="29">
        <v>8479224</v>
      </c>
      <c r="D17" s="29">
        <v>1718790</v>
      </c>
      <c r="E17" s="29">
        <v>0</v>
      </c>
      <c r="F17" s="29">
        <v>0</v>
      </c>
      <c r="G17" s="29"/>
      <c r="H17" s="29"/>
      <c r="I17" s="29"/>
      <c r="J17" s="29"/>
      <c r="K17" s="29"/>
      <c r="L17" s="29"/>
    </row>
    <row r="18" spans="1:12" x14ac:dyDescent="0.25">
      <c r="A18" s="13" t="s">
        <v>72</v>
      </c>
      <c r="B18" s="15">
        <f>B16-B17</f>
        <v>128371170</v>
      </c>
      <c r="C18" s="15">
        <f t="shared" ref="C18:H18" si="3">C16-C17</f>
        <v>210926319</v>
      </c>
      <c r="D18" s="15">
        <f t="shared" si="3"/>
        <v>61850830</v>
      </c>
      <c r="E18" s="15">
        <f t="shared" si="3"/>
        <v>0</v>
      </c>
      <c r="F18" s="15">
        <f t="shared" si="3"/>
        <v>0</v>
      </c>
      <c r="G18" s="15">
        <f t="shared" si="3"/>
        <v>0</v>
      </c>
      <c r="H18" s="15">
        <f t="shared" si="3"/>
        <v>0</v>
      </c>
      <c r="I18" s="29"/>
      <c r="J18" s="29"/>
      <c r="K18" s="29"/>
      <c r="L18" s="29"/>
    </row>
    <row r="19" spans="1:12" x14ac:dyDescent="0.25">
      <c r="A19" s="26" t="s">
        <v>73</v>
      </c>
      <c r="B19" s="4">
        <f>SUM(B20:B21)</f>
        <v>-31868719</v>
      </c>
      <c r="C19" s="4">
        <f>SUM(C20:C21)</f>
        <v>-48037826</v>
      </c>
      <c r="D19" s="4">
        <f t="shared" ref="D19:H19" si="4">SUM(D20:D21)</f>
        <v>-9258328</v>
      </c>
      <c r="E19" s="4">
        <f t="shared" si="4"/>
        <v>0</v>
      </c>
      <c r="F19" s="4">
        <f t="shared" si="4"/>
        <v>0</v>
      </c>
      <c r="G19" s="4">
        <f t="shared" si="4"/>
        <v>0</v>
      </c>
      <c r="H19" s="4">
        <f t="shared" si="4"/>
        <v>0</v>
      </c>
      <c r="I19" s="29"/>
      <c r="J19" s="29"/>
      <c r="K19" s="29"/>
      <c r="L19" s="29"/>
    </row>
    <row r="20" spans="1:12" x14ac:dyDescent="0.25">
      <c r="A20" s="10" t="s">
        <v>5</v>
      </c>
      <c r="B20" s="3">
        <v>-37995784</v>
      </c>
      <c r="C20" s="3">
        <v>-57231740</v>
      </c>
      <c r="D20" s="3">
        <v>-14812674</v>
      </c>
      <c r="E20" s="3"/>
      <c r="F20" s="3"/>
      <c r="G20" s="29"/>
      <c r="H20" s="29"/>
      <c r="I20" s="29"/>
      <c r="J20" s="29"/>
      <c r="K20" s="29"/>
      <c r="L20" s="29"/>
    </row>
    <row r="21" spans="1:12" x14ac:dyDescent="0.25">
      <c r="A21" s="10" t="s">
        <v>6</v>
      </c>
      <c r="B21" s="3">
        <v>6127065</v>
      </c>
      <c r="C21" s="3">
        <v>9193914</v>
      </c>
      <c r="D21" s="3">
        <v>5554346</v>
      </c>
      <c r="E21" s="3"/>
      <c r="F21" s="3"/>
      <c r="G21" s="29"/>
      <c r="H21" s="29"/>
      <c r="I21" s="29"/>
      <c r="J21" s="29"/>
      <c r="K21" s="29"/>
      <c r="L21" s="29"/>
    </row>
    <row r="22" spans="1:12" x14ac:dyDescent="0.25">
      <c r="A22" s="13" t="s">
        <v>74</v>
      </c>
      <c r="B22" s="16">
        <f>SUM(B18:B19)</f>
        <v>96502451</v>
      </c>
      <c r="C22" s="16">
        <f t="shared" ref="C22:H22" si="5">SUM(C18:C19)</f>
        <v>162888493</v>
      </c>
      <c r="D22" s="16">
        <f t="shared" si="5"/>
        <v>52592502</v>
      </c>
      <c r="E22" s="16">
        <f t="shared" si="5"/>
        <v>0</v>
      </c>
      <c r="F22" s="16">
        <f t="shared" si="5"/>
        <v>0</v>
      </c>
      <c r="G22" s="16">
        <f t="shared" si="5"/>
        <v>0</v>
      </c>
      <c r="H22" s="16">
        <f t="shared" si="5"/>
        <v>0</v>
      </c>
      <c r="I22" s="29"/>
      <c r="J22" s="29"/>
      <c r="K22" s="29"/>
      <c r="L22" s="29"/>
    </row>
    <row r="23" spans="1:12" x14ac:dyDescent="0.25">
      <c r="A23" s="1"/>
      <c r="B23" s="3"/>
      <c r="C23" s="3"/>
      <c r="D23" s="3"/>
      <c r="E23" s="3"/>
      <c r="F23" s="3"/>
      <c r="G23" s="29"/>
      <c r="H23" s="29"/>
      <c r="I23" s="29"/>
      <c r="J23" s="29"/>
      <c r="K23" s="29"/>
      <c r="L23" s="29"/>
    </row>
    <row r="24" spans="1:12" s="1" customFormat="1" x14ac:dyDescent="0.25">
      <c r="A24" s="13" t="s">
        <v>75</v>
      </c>
      <c r="B24" s="17">
        <f>B22/('1'!B37/10)</f>
        <v>0.49846307334710743</v>
      </c>
      <c r="C24" s="17">
        <f>C22/('1'!C37/10)</f>
        <v>0.84136618285123965</v>
      </c>
      <c r="D24" s="17">
        <f>D22/('1'!D37/10)</f>
        <v>0.2716554855371901</v>
      </c>
      <c r="E24" s="17" t="e">
        <f>E22/('1'!E37/10)</f>
        <v>#DIV/0!</v>
      </c>
      <c r="F24" s="17" t="e">
        <f>F22/('1'!F37/10)</f>
        <v>#DIV/0!</v>
      </c>
      <c r="G24" s="17" t="e">
        <f>G22/('1'!G37/10)</f>
        <v>#DIV/0!</v>
      </c>
      <c r="H24" s="17" t="e">
        <f>H22/('1'!H37/10)</f>
        <v>#DIV/0!</v>
      </c>
      <c r="I24" s="29"/>
      <c r="J24" s="29"/>
      <c r="K24" s="29"/>
      <c r="L24" s="29"/>
    </row>
    <row r="25" spans="1:12" x14ac:dyDescent="0.25">
      <c r="A25" s="30" t="s">
        <v>76</v>
      </c>
      <c r="B25" s="3">
        <f>'1'!B37/10</f>
        <v>193600000</v>
      </c>
      <c r="C25" s="3">
        <f>'1'!C37/10</f>
        <v>193600000</v>
      </c>
      <c r="D25" s="3">
        <f>'1'!D37/10</f>
        <v>193600000</v>
      </c>
      <c r="E25" s="3">
        <f>'1'!E37/10</f>
        <v>0</v>
      </c>
      <c r="F25" s="3">
        <f>'1'!F37/10</f>
        <v>0</v>
      </c>
      <c r="G25" s="3">
        <f>'1'!G37/10</f>
        <v>0</v>
      </c>
      <c r="H25" s="3">
        <f>'1'!H37/10</f>
        <v>0</v>
      </c>
      <c r="I25" s="29"/>
      <c r="J25" s="29"/>
      <c r="K25" s="29"/>
      <c r="L25" s="29"/>
    </row>
    <row r="26" spans="1:12" x14ac:dyDescent="0.25">
      <c r="A26" s="31"/>
      <c r="G26" s="29"/>
      <c r="H26" s="29"/>
      <c r="I26" s="29"/>
      <c r="J26" s="29"/>
      <c r="K26" s="29"/>
      <c r="L26" s="29"/>
    </row>
    <row r="27" spans="1:12" x14ac:dyDescent="0.25">
      <c r="G27" s="29"/>
      <c r="H27" s="29"/>
      <c r="I27" s="29"/>
      <c r="J27" s="29"/>
      <c r="K27" s="29"/>
      <c r="L27" s="29"/>
    </row>
    <row r="28" spans="1:12" x14ac:dyDescent="0.25">
      <c r="G28" s="29"/>
      <c r="H28" s="29"/>
      <c r="I28" s="29"/>
      <c r="J28" s="29"/>
      <c r="K28" s="29"/>
      <c r="L28" s="29"/>
    </row>
    <row r="29" spans="1:12" x14ac:dyDescent="0.25">
      <c r="G29" s="29"/>
      <c r="H29" s="29"/>
      <c r="I29" s="29"/>
      <c r="J29" s="29"/>
      <c r="K29" s="29"/>
      <c r="L29" s="29"/>
    </row>
    <row r="30" spans="1:12" x14ac:dyDescent="0.25">
      <c r="G30" s="29"/>
      <c r="H30" s="29"/>
      <c r="I30" s="29"/>
      <c r="J30" s="29"/>
      <c r="K30" s="29"/>
      <c r="L30" s="29"/>
    </row>
    <row r="31" spans="1:12" x14ac:dyDescent="0.25">
      <c r="G31" s="29"/>
      <c r="H31" s="29"/>
      <c r="I31" s="29"/>
      <c r="J31" s="29"/>
      <c r="K31" s="29"/>
      <c r="L31" s="29"/>
    </row>
    <row r="32" spans="1:12" x14ac:dyDescent="0.25">
      <c r="G32" s="29"/>
      <c r="H32" s="29"/>
      <c r="I32" s="29"/>
      <c r="J32" s="29"/>
      <c r="K32" s="29"/>
      <c r="L32" s="29"/>
    </row>
    <row r="33" spans="7:12" x14ac:dyDescent="0.25">
      <c r="G33" s="29"/>
      <c r="H33" s="29"/>
      <c r="I33" s="29"/>
      <c r="J33" s="29"/>
      <c r="K33" s="29"/>
      <c r="L33" s="29"/>
    </row>
    <row r="34" spans="7:12" x14ac:dyDescent="0.25">
      <c r="G34" s="29"/>
      <c r="H34" s="29"/>
      <c r="I34" s="29"/>
      <c r="J34" s="29"/>
      <c r="K34" s="29"/>
      <c r="L34" s="29"/>
    </row>
    <row r="35" spans="7:12" x14ac:dyDescent="0.25">
      <c r="G35" s="29"/>
      <c r="H35" s="29"/>
      <c r="I35" s="29"/>
      <c r="J35" s="29"/>
      <c r="K35" s="29"/>
      <c r="L35" s="29"/>
    </row>
    <row r="36" spans="7:12" x14ac:dyDescent="0.25">
      <c r="G36" s="29"/>
      <c r="H36" s="29"/>
      <c r="I36" s="29"/>
      <c r="J36" s="29"/>
      <c r="K36" s="29"/>
      <c r="L36" s="29"/>
    </row>
    <row r="37" spans="7:12" x14ac:dyDescent="0.25">
      <c r="G37" s="29"/>
      <c r="H37" s="29"/>
      <c r="I37" s="29"/>
      <c r="J37" s="29"/>
      <c r="K37" s="29"/>
      <c r="L37" s="29"/>
    </row>
    <row r="38" spans="7:12" x14ac:dyDescent="0.25">
      <c r="G38" s="29"/>
      <c r="H38" s="29"/>
      <c r="I38" s="29"/>
      <c r="J38" s="29"/>
      <c r="K38" s="29"/>
      <c r="L38" s="29"/>
    </row>
    <row r="39" spans="7:12" x14ac:dyDescent="0.25">
      <c r="G39" s="29"/>
      <c r="H39" s="29"/>
      <c r="I39" s="29"/>
      <c r="J39" s="29"/>
      <c r="K39" s="29"/>
      <c r="L39" s="29"/>
    </row>
    <row r="40" spans="7:12" x14ac:dyDescent="0.25">
      <c r="G40" s="29"/>
      <c r="H40" s="29"/>
      <c r="I40" s="29"/>
      <c r="J40" s="29"/>
      <c r="K40" s="29"/>
      <c r="L40" s="29"/>
    </row>
    <row r="41" spans="7:12" x14ac:dyDescent="0.25">
      <c r="G41" s="29"/>
      <c r="H41" s="29"/>
      <c r="I41" s="29"/>
      <c r="J41" s="29"/>
      <c r="K41" s="29"/>
      <c r="L41" s="29"/>
    </row>
    <row r="42" spans="7:12" x14ac:dyDescent="0.25">
      <c r="G42" s="29"/>
      <c r="H42" s="29"/>
      <c r="I42" s="29"/>
      <c r="J42" s="29"/>
      <c r="K42" s="29"/>
      <c r="L42" s="29"/>
    </row>
    <row r="43" spans="7:12" x14ac:dyDescent="0.25">
      <c r="G43" s="29"/>
      <c r="H43" s="29"/>
      <c r="I43" s="29"/>
      <c r="J43" s="29"/>
      <c r="K43" s="29"/>
      <c r="L43" s="29"/>
    </row>
    <row r="44" spans="7:12" x14ac:dyDescent="0.25">
      <c r="G44" s="29"/>
      <c r="H44" s="29"/>
      <c r="I44" s="29"/>
      <c r="J44" s="29"/>
      <c r="K44" s="29"/>
      <c r="L44" s="29"/>
    </row>
    <row r="45" spans="7:12" x14ac:dyDescent="0.25">
      <c r="G45" s="29"/>
      <c r="H45" s="29"/>
      <c r="I45" s="29"/>
      <c r="J45" s="29"/>
      <c r="K45" s="29"/>
      <c r="L45" s="29"/>
    </row>
    <row r="46" spans="7:12" x14ac:dyDescent="0.25">
      <c r="G46" s="29"/>
      <c r="H46" s="29"/>
      <c r="I46" s="29"/>
      <c r="J46" s="29"/>
      <c r="K46" s="29"/>
      <c r="L46" s="29"/>
    </row>
  </sheetData>
  <conditionalFormatting sqref="A18:A19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tabSelected="1" workbookViewId="0">
      <pane xSplit="1" ySplit="6" topLeftCell="C25" activePane="bottomRight" state="frozen"/>
      <selection pane="topRight" activeCell="B1" sqref="B1"/>
      <selection pane="bottomLeft" activeCell="A4" sqref="A4"/>
      <selection pane="bottomRight" activeCell="A40" sqref="A40"/>
    </sheetView>
  </sheetViews>
  <sheetFormatPr defaultRowHeight="15" x14ac:dyDescent="0.25"/>
  <cols>
    <col min="1" max="1" width="58.5703125" customWidth="1"/>
    <col min="2" max="2" width="15.42578125" customWidth="1"/>
    <col min="3" max="4" width="17.7109375" customWidth="1"/>
    <col min="5" max="5" width="17.140625" customWidth="1"/>
    <col min="6" max="6" width="14.42578125" customWidth="1"/>
    <col min="7" max="7" width="11.7109375" customWidth="1"/>
    <col min="8" max="8" width="13.5703125" customWidth="1"/>
  </cols>
  <sheetData>
    <row r="1" spans="1:15" x14ac:dyDescent="0.25">
      <c r="A1" s="24" t="s">
        <v>55</v>
      </c>
    </row>
    <row r="2" spans="1:15" x14ac:dyDescent="0.25">
      <c r="A2" s="24" t="s">
        <v>77</v>
      </c>
    </row>
    <row r="3" spans="1:15" x14ac:dyDescent="0.25">
      <c r="A3" t="s">
        <v>57</v>
      </c>
    </row>
    <row r="4" spans="1:15" x14ac:dyDescent="0.25">
      <c r="B4" s="23"/>
      <c r="C4" s="23"/>
      <c r="D4" s="23"/>
      <c r="E4" s="23"/>
      <c r="F4" s="23"/>
    </row>
    <row r="5" spans="1:15" x14ac:dyDescent="0.25">
      <c r="B5" s="7" t="s">
        <v>14</v>
      </c>
      <c r="C5" s="7" t="s">
        <v>13</v>
      </c>
      <c r="D5" s="7" t="s">
        <v>15</v>
      </c>
      <c r="E5" s="7" t="s">
        <v>14</v>
      </c>
      <c r="F5" s="7" t="s">
        <v>13</v>
      </c>
      <c r="G5" s="7" t="s">
        <v>15</v>
      </c>
      <c r="H5" s="7" t="s">
        <v>14</v>
      </c>
    </row>
    <row r="6" spans="1:15" x14ac:dyDescent="0.25">
      <c r="B6" s="8">
        <v>43100</v>
      </c>
      <c r="C6" s="8">
        <v>43190</v>
      </c>
      <c r="D6" s="8">
        <v>43373</v>
      </c>
      <c r="E6" s="8">
        <v>43465</v>
      </c>
      <c r="F6" s="8">
        <v>43555</v>
      </c>
      <c r="G6" s="8">
        <v>43738</v>
      </c>
      <c r="H6" s="8">
        <v>43830</v>
      </c>
    </row>
    <row r="7" spans="1:15" x14ac:dyDescent="0.25">
      <c r="A7" s="13" t="s">
        <v>78</v>
      </c>
      <c r="B7" s="3"/>
      <c r="C7" s="3"/>
      <c r="D7" s="3"/>
      <c r="E7" s="3"/>
      <c r="F7" s="3"/>
    </row>
    <row r="8" spans="1:15" x14ac:dyDescent="0.25">
      <c r="A8" t="s">
        <v>18</v>
      </c>
      <c r="B8" s="3">
        <v>5517986224</v>
      </c>
      <c r="C8" s="3">
        <v>8203133563</v>
      </c>
      <c r="D8" s="3">
        <v>3068966698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25">
      <c r="A9" t="s">
        <v>43</v>
      </c>
      <c r="B9" s="3">
        <v>46904039</v>
      </c>
      <c r="C9" s="3">
        <v>63502435</v>
      </c>
      <c r="D9" s="3">
        <v>13272281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x14ac:dyDescent="0.25">
      <c r="A10" t="s">
        <v>44</v>
      </c>
      <c r="B10" s="3">
        <v>-5043044932</v>
      </c>
      <c r="C10" s="3">
        <v>-7278742779</v>
      </c>
      <c r="D10" s="3">
        <v>-2851055830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x14ac:dyDescent="0.25">
      <c r="A11" t="s">
        <v>54</v>
      </c>
      <c r="B11" s="3">
        <v>0</v>
      </c>
      <c r="C11" s="3">
        <v>0</v>
      </c>
      <c r="D11" s="3">
        <v>30645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25">
      <c r="A12" t="s">
        <v>53</v>
      </c>
      <c r="B12" s="3">
        <v>0</v>
      </c>
      <c r="C12" s="3">
        <v>-5656431</v>
      </c>
      <c r="D12" s="3">
        <v>-8304741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s="1" customFormat="1" x14ac:dyDescent="0.25">
      <c r="A13" s="2" t="s">
        <v>45</v>
      </c>
      <c r="B13" s="11">
        <v>-130994537</v>
      </c>
      <c r="C13" s="11">
        <v>-177560170</v>
      </c>
      <c r="D13" s="11">
        <v>-77343495</v>
      </c>
      <c r="E13" s="11"/>
      <c r="F13" s="11">
        <v>0</v>
      </c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25">
      <c r="A14" t="s">
        <v>46</v>
      </c>
      <c r="B14" s="3">
        <v>-217576195</v>
      </c>
      <c r="C14" s="3">
        <v>-333459112</v>
      </c>
      <c r="D14" s="3">
        <v>-127457696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5">
      <c r="A15" t="s">
        <v>47</v>
      </c>
      <c r="B15" s="3">
        <v>-39793241</v>
      </c>
      <c r="C15" s="3">
        <v>-61661062</v>
      </c>
      <c r="D15" s="3">
        <v>-24459192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ht="15.75" x14ac:dyDescent="0.25">
      <c r="A16" s="9"/>
      <c r="B16" s="15">
        <f>SUM(B8:B15)</f>
        <v>133481358</v>
      </c>
      <c r="C16" s="15">
        <f t="shared" ref="C16:H16" si="0">SUM(C8:C15)</f>
        <v>409556444</v>
      </c>
      <c r="D16" s="15">
        <f t="shared" si="0"/>
        <v>-6351330</v>
      </c>
      <c r="E16" s="15">
        <f t="shared" si="0"/>
        <v>0</v>
      </c>
      <c r="F16" s="15">
        <f t="shared" si="0"/>
        <v>0</v>
      </c>
      <c r="G16" s="15">
        <f t="shared" si="0"/>
        <v>0</v>
      </c>
      <c r="H16" s="15">
        <f t="shared" si="0"/>
        <v>0</v>
      </c>
      <c r="I16" s="3"/>
      <c r="J16" s="3"/>
      <c r="K16" s="3"/>
      <c r="L16" s="3"/>
      <c r="M16" s="3"/>
      <c r="N16" s="3"/>
      <c r="O16" s="3"/>
    </row>
    <row r="17" spans="1:15" ht="15.75" x14ac:dyDescent="0.25">
      <c r="A17" s="9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25">
      <c r="A18" s="13" t="s">
        <v>79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25">
      <c r="A19" t="s">
        <v>16</v>
      </c>
      <c r="B19" s="3">
        <v>-292307592</v>
      </c>
      <c r="C19" s="3">
        <v>-248847135</v>
      </c>
      <c r="D19" s="3">
        <v>-90234448</v>
      </c>
      <c r="E19" s="3">
        <v>0</v>
      </c>
      <c r="F19" s="3">
        <v>0</v>
      </c>
      <c r="G19" s="3"/>
      <c r="H19" s="3"/>
      <c r="I19" s="3"/>
      <c r="J19" s="3"/>
      <c r="K19" s="3"/>
      <c r="L19" s="3"/>
      <c r="M19" s="3"/>
      <c r="N19" s="3"/>
      <c r="O19" s="3"/>
    </row>
    <row r="20" spans="1:15" x14ac:dyDescent="0.25">
      <c r="A20" s="2" t="s">
        <v>48</v>
      </c>
      <c r="B20" s="11">
        <v>-248022910</v>
      </c>
      <c r="C20" s="11">
        <v>-375880694</v>
      </c>
      <c r="D20" s="11">
        <v>-51150606</v>
      </c>
      <c r="E20" s="11"/>
      <c r="F20" s="11"/>
      <c r="G20" s="3"/>
      <c r="H20" s="3"/>
      <c r="I20" s="3"/>
      <c r="J20" s="3"/>
      <c r="K20" s="3"/>
      <c r="L20" s="3"/>
      <c r="M20" s="3"/>
      <c r="N20" s="3"/>
      <c r="O20" s="3"/>
    </row>
    <row r="21" spans="1:15" x14ac:dyDescent="0.25">
      <c r="A21" s="2" t="s">
        <v>49</v>
      </c>
      <c r="B21" s="3">
        <v>47457</v>
      </c>
      <c r="C21" s="3">
        <v>47457</v>
      </c>
      <c r="D21" s="3">
        <v>0</v>
      </c>
      <c r="E21" s="3">
        <v>0</v>
      </c>
      <c r="F21" s="3">
        <v>0</v>
      </c>
      <c r="G21" s="3"/>
      <c r="H21" s="3"/>
      <c r="I21" s="3"/>
      <c r="J21" s="3"/>
      <c r="K21" s="3"/>
      <c r="L21" s="3"/>
      <c r="M21" s="3"/>
      <c r="N21" s="3"/>
      <c r="O21" s="3"/>
    </row>
    <row r="22" spans="1:15" x14ac:dyDescent="0.25">
      <c r="A22" s="1"/>
      <c r="B22" s="15">
        <f>SUM(B19:B21)</f>
        <v>-540283045</v>
      </c>
      <c r="C22" s="15">
        <f t="shared" ref="C22:H22" si="1">SUM(C19:C21)</f>
        <v>-624680372</v>
      </c>
      <c r="D22" s="15">
        <f t="shared" si="1"/>
        <v>-141385054</v>
      </c>
      <c r="E22" s="15">
        <f t="shared" si="1"/>
        <v>0</v>
      </c>
      <c r="F22" s="15">
        <f t="shared" si="1"/>
        <v>0</v>
      </c>
      <c r="G22" s="15">
        <f t="shared" si="1"/>
        <v>0</v>
      </c>
      <c r="H22" s="15">
        <f t="shared" si="1"/>
        <v>0</v>
      </c>
      <c r="I22" s="3"/>
      <c r="J22" s="3"/>
      <c r="K22" s="3"/>
      <c r="L22" s="3"/>
      <c r="M22" s="3"/>
      <c r="N22" s="3"/>
      <c r="O22" s="3"/>
    </row>
    <row r="23" spans="1:15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x14ac:dyDescent="0.25">
      <c r="A24" s="13" t="s">
        <v>80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x14ac:dyDescent="0.25">
      <c r="A25" t="s">
        <v>50</v>
      </c>
      <c r="B25" s="3">
        <v>195450195</v>
      </c>
      <c r="C25" s="3">
        <v>376571158</v>
      </c>
      <c r="D25" s="3">
        <v>129215630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x14ac:dyDescent="0.25">
      <c r="A26" s="2" t="s">
        <v>51</v>
      </c>
      <c r="B26" s="3">
        <v>0</v>
      </c>
      <c r="C26" s="3">
        <v>0</v>
      </c>
      <c r="D26" s="3"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x14ac:dyDescent="0.25">
      <c r="A27" t="s">
        <v>52</v>
      </c>
      <c r="B27" s="3">
        <v>0</v>
      </c>
      <c r="C27" s="3">
        <v>0</v>
      </c>
      <c r="D27" s="3">
        <v>-20700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x14ac:dyDescent="0.25">
      <c r="A28" s="2" t="s">
        <v>7</v>
      </c>
      <c r="B28" s="3">
        <v>-82763</v>
      </c>
      <c r="C28" s="3">
        <v>-192212989</v>
      </c>
      <c r="D28" s="3">
        <v>-58066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x14ac:dyDescent="0.25">
      <c r="A29" s="1"/>
      <c r="B29" s="15">
        <f>SUM(B25:B28)</f>
        <v>195367432</v>
      </c>
      <c r="C29" s="15">
        <f t="shared" ref="C29:H29" si="2">SUM(C25:C28)</f>
        <v>184358169</v>
      </c>
      <c r="D29" s="15">
        <f t="shared" si="2"/>
        <v>129136864</v>
      </c>
      <c r="E29" s="15">
        <f t="shared" si="2"/>
        <v>0</v>
      </c>
      <c r="F29" s="15">
        <f t="shared" si="2"/>
        <v>0</v>
      </c>
      <c r="G29" s="15">
        <f t="shared" si="2"/>
        <v>0</v>
      </c>
      <c r="H29" s="15">
        <f t="shared" si="2"/>
        <v>0</v>
      </c>
      <c r="I29" s="3"/>
      <c r="J29" s="3"/>
      <c r="K29" s="3"/>
      <c r="L29" s="3"/>
      <c r="M29" s="3"/>
      <c r="N29" s="3"/>
      <c r="O29" s="3"/>
    </row>
    <row r="30" spans="1:15" x14ac:dyDescent="0.25">
      <c r="B30" s="19"/>
      <c r="C30" s="19"/>
      <c r="D30" s="19"/>
      <c r="E30" s="19"/>
      <c r="F30" s="19"/>
      <c r="G30" s="3"/>
      <c r="H30" s="3"/>
      <c r="I30" s="3"/>
      <c r="J30" s="3"/>
      <c r="K30" s="3"/>
      <c r="L30" s="3"/>
      <c r="M30" s="3"/>
      <c r="N30" s="3"/>
      <c r="O30" s="3"/>
    </row>
    <row r="31" spans="1:15" x14ac:dyDescent="0.25">
      <c r="A31" s="1" t="s">
        <v>81</v>
      </c>
      <c r="B31" s="4">
        <f>B16+B22+B29</f>
        <v>-211434255</v>
      </c>
      <c r="C31" s="4">
        <f t="shared" ref="C31:H31" si="3">C16+C22+C29</f>
        <v>-30765759</v>
      </c>
      <c r="D31" s="4">
        <f t="shared" si="3"/>
        <v>-18599520</v>
      </c>
      <c r="E31" s="4">
        <f t="shared" si="3"/>
        <v>0</v>
      </c>
      <c r="F31" s="4">
        <f t="shared" si="3"/>
        <v>0</v>
      </c>
      <c r="G31" s="4">
        <f t="shared" si="3"/>
        <v>0</v>
      </c>
      <c r="H31" s="4">
        <f t="shared" si="3"/>
        <v>0</v>
      </c>
      <c r="I31" s="3"/>
      <c r="J31" s="3"/>
      <c r="K31" s="3"/>
      <c r="L31" s="3"/>
      <c r="M31" s="3"/>
      <c r="N31" s="3"/>
      <c r="O31" s="3"/>
    </row>
    <row r="32" spans="1:15" x14ac:dyDescent="0.25">
      <c r="A32" s="30" t="s">
        <v>82</v>
      </c>
      <c r="B32" s="4"/>
      <c r="C32" s="4"/>
      <c r="D32" s="4">
        <v>135870</v>
      </c>
      <c r="E32" s="4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x14ac:dyDescent="0.25">
      <c r="A33" s="30" t="s">
        <v>83</v>
      </c>
      <c r="B33" s="3">
        <v>461094357</v>
      </c>
      <c r="C33" s="3">
        <v>461094357</v>
      </c>
      <c r="D33" s="3">
        <v>259091357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x14ac:dyDescent="0.25">
      <c r="A34" s="13" t="s">
        <v>84</v>
      </c>
      <c r="B34" s="16">
        <f t="shared" ref="B34:H34" si="4">SUM(B31:B33)</f>
        <v>249660102</v>
      </c>
      <c r="C34" s="16">
        <f>SUM(C31:C33)</f>
        <v>430328598</v>
      </c>
      <c r="D34" s="16">
        <f t="shared" si="4"/>
        <v>240627707</v>
      </c>
      <c r="E34" s="16">
        <f t="shared" si="4"/>
        <v>0</v>
      </c>
      <c r="F34" s="16">
        <f t="shared" si="4"/>
        <v>0</v>
      </c>
      <c r="G34" s="16">
        <f t="shared" si="4"/>
        <v>0</v>
      </c>
      <c r="H34" s="16">
        <f t="shared" si="4"/>
        <v>0</v>
      </c>
      <c r="I34" s="3"/>
      <c r="J34" s="3"/>
      <c r="K34" s="3"/>
      <c r="L34" s="3"/>
      <c r="M34" s="3"/>
      <c r="N34" s="3"/>
      <c r="O34" s="3"/>
    </row>
    <row r="35" spans="1:15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s="1" customFormat="1" x14ac:dyDescent="0.25">
      <c r="A36" s="13" t="s">
        <v>85</v>
      </c>
      <c r="B36" s="20">
        <f>B16/('1'!B37/10)</f>
        <v>0.68946982438016524</v>
      </c>
      <c r="C36" s="20">
        <f>C16/('1'!C37/10)</f>
        <v>2.1154774999999999</v>
      </c>
      <c r="D36" s="20">
        <f>D16/('1'!D37/10)</f>
        <v>-3.2806456611570251E-2</v>
      </c>
      <c r="E36" s="20" t="e">
        <f>E16/('1'!E37/10)</f>
        <v>#DIV/0!</v>
      </c>
      <c r="F36" s="20" t="e">
        <f>F16/('1'!F37/10)</f>
        <v>#DIV/0!</v>
      </c>
      <c r="G36" s="20" t="e">
        <f>G16/('1'!G37/10)</f>
        <v>#DIV/0!</v>
      </c>
      <c r="H36" s="20" t="e">
        <f>H16/('1'!H37/10)</f>
        <v>#DIV/0!</v>
      </c>
      <c r="I36" s="3"/>
      <c r="J36" s="3"/>
      <c r="K36" s="3"/>
      <c r="L36" s="3"/>
      <c r="M36" s="3"/>
      <c r="N36" s="3"/>
      <c r="O36" s="3"/>
    </row>
    <row r="37" spans="1:15" x14ac:dyDescent="0.25">
      <c r="A37" s="13" t="s">
        <v>86</v>
      </c>
      <c r="B37" s="3">
        <f>'1'!B37/10</f>
        <v>193600000</v>
      </c>
      <c r="C37" s="3">
        <f>'1'!C37/10</f>
        <v>193600000</v>
      </c>
      <c r="D37" s="3">
        <f>'1'!D37/10</f>
        <v>193600000</v>
      </c>
      <c r="E37" s="3">
        <f>'1'!E37/10</f>
        <v>0</v>
      </c>
      <c r="F37" s="3">
        <f>'1'!F37/10</f>
        <v>0</v>
      </c>
      <c r="G37" s="3">
        <f>'1'!G37/10</f>
        <v>0</v>
      </c>
      <c r="H37" s="3">
        <f>'1'!H37/10</f>
        <v>0</v>
      </c>
      <c r="I37" s="3"/>
      <c r="J37" s="3"/>
      <c r="K37" s="3"/>
      <c r="L37" s="3"/>
      <c r="M37" s="3"/>
      <c r="N37" s="3"/>
      <c r="O37" s="3"/>
    </row>
    <row r="38" spans="1:15" x14ac:dyDescent="0.25">
      <c r="G38" s="3"/>
      <c r="H38" s="3"/>
      <c r="I38" s="3"/>
      <c r="J38" s="3"/>
      <c r="K38" s="3"/>
      <c r="L38" s="3"/>
      <c r="M38" s="3"/>
      <c r="N38" s="3"/>
      <c r="O38" s="3"/>
    </row>
    <row r="39" spans="1:15" x14ac:dyDescent="0.25"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25"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25">
      <c r="G41" s="3"/>
      <c r="H41" s="3"/>
      <c r="I41" s="3"/>
      <c r="J41" s="3"/>
      <c r="K41" s="3"/>
      <c r="L41" s="3"/>
      <c r="M41" s="3"/>
      <c r="N41" s="3"/>
      <c r="O41" s="3"/>
    </row>
    <row r="42" spans="1:15" x14ac:dyDescent="0.25">
      <c r="G42" s="3"/>
      <c r="H42" s="3"/>
      <c r="I42" s="3"/>
      <c r="J42" s="3"/>
      <c r="K42" s="3"/>
      <c r="L42" s="3"/>
      <c r="M42" s="3"/>
      <c r="N42" s="3"/>
      <c r="O42" s="3"/>
    </row>
    <row r="43" spans="1:15" x14ac:dyDescent="0.25">
      <c r="G43" s="3"/>
      <c r="H43" s="3"/>
      <c r="I43" s="3"/>
      <c r="J43" s="3"/>
      <c r="K43" s="3"/>
      <c r="L43" s="3"/>
      <c r="M43" s="3"/>
      <c r="N43" s="3"/>
      <c r="O43" s="3"/>
    </row>
    <row r="44" spans="1:15" x14ac:dyDescent="0.25">
      <c r="G44" s="3"/>
      <c r="H44" s="3"/>
      <c r="I44" s="3"/>
      <c r="J44" s="3"/>
      <c r="K44" s="3"/>
      <c r="L44" s="3"/>
      <c r="M44" s="3"/>
      <c r="N44" s="3"/>
      <c r="O44" s="3"/>
    </row>
    <row r="45" spans="1:15" x14ac:dyDescent="0.25">
      <c r="G45" s="3"/>
      <c r="H45" s="3"/>
      <c r="I45" s="3"/>
      <c r="J45" s="3"/>
      <c r="K45" s="3"/>
      <c r="L45" s="3"/>
      <c r="M45" s="3"/>
      <c r="N45" s="3"/>
      <c r="O45" s="3"/>
    </row>
    <row r="46" spans="1:15" x14ac:dyDescent="0.25"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25">
      <c r="G47" s="3"/>
      <c r="H47" s="3"/>
      <c r="I47" s="3"/>
      <c r="J47" s="3"/>
      <c r="K47" s="3"/>
      <c r="L47" s="3"/>
      <c r="M47" s="3"/>
      <c r="N47" s="3"/>
      <c r="O47" s="3"/>
    </row>
    <row r="48" spans="1:15" x14ac:dyDescent="0.25">
      <c r="G48" s="3"/>
      <c r="H48" s="3"/>
      <c r="I48" s="3"/>
      <c r="J48" s="3"/>
      <c r="K48" s="3"/>
      <c r="L48" s="3"/>
      <c r="M48" s="3"/>
      <c r="N48" s="3"/>
      <c r="O48" s="3"/>
    </row>
    <row r="49" spans="7:15" x14ac:dyDescent="0.25">
      <c r="G49" s="3"/>
      <c r="H49" s="3"/>
      <c r="I49" s="3"/>
      <c r="J49" s="3"/>
      <c r="K49" s="3"/>
      <c r="L49" s="3"/>
      <c r="M49" s="3"/>
      <c r="N49" s="3"/>
      <c r="O49" s="3"/>
    </row>
    <row r="50" spans="7:15" x14ac:dyDescent="0.25">
      <c r="G50" s="3"/>
      <c r="H50" s="3"/>
      <c r="I50" s="3"/>
      <c r="J50" s="3"/>
      <c r="K50" s="3"/>
      <c r="L50" s="3"/>
      <c r="M50" s="3"/>
      <c r="N50" s="3"/>
      <c r="O50" s="3"/>
    </row>
    <row r="51" spans="7:15" x14ac:dyDescent="0.25">
      <c r="G51" s="3"/>
      <c r="H51" s="3"/>
      <c r="I51" s="3"/>
      <c r="J51" s="3"/>
      <c r="K51" s="3"/>
      <c r="L51" s="3"/>
      <c r="M51" s="3"/>
      <c r="N51" s="3"/>
      <c r="O51" s="3"/>
    </row>
    <row r="52" spans="7:15" x14ac:dyDescent="0.25">
      <c r="G52" s="3"/>
      <c r="H52" s="3"/>
      <c r="I52" s="3"/>
      <c r="J52" s="3"/>
      <c r="K52" s="3"/>
      <c r="L52" s="3"/>
      <c r="M52" s="3"/>
      <c r="N52" s="3"/>
      <c r="O52" s="3"/>
    </row>
    <row r="53" spans="7:15" x14ac:dyDescent="0.25">
      <c r="G53" s="3"/>
      <c r="H53" s="3"/>
      <c r="I53" s="3"/>
      <c r="J53" s="3"/>
      <c r="K53" s="3"/>
      <c r="L53" s="3"/>
      <c r="M53" s="3"/>
      <c r="N53" s="3"/>
      <c r="O53" s="3"/>
    </row>
    <row r="54" spans="7:15" x14ac:dyDescent="0.25">
      <c r="G54" s="3"/>
      <c r="H54" s="3"/>
      <c r="I54" s="3"/>
      <c r="J54" s="3"/>
      <c r="K54" s="3"/>
      <c r="L54" s="3"/>
      <c r="M54" s="3"/>
      <c r="N54" s="3"/>
      <c r="O54" s="3"/>
    </row>
    <row r="55" spans="7:15" x14ac:dyDescent="0.25">
      <c r="G55" s="3"/>
      <c r="H55" s="3"/>
      <c r="I55" s="3"/>
      <c r="J55" s="3"/>
      <c r="K55" s="3"/>
      <c r="L55" s="3"/>
      <c r="M55" s="3"/>
      <c r="N55" s="3"/>
      <c r="O55" s="3"/>
    </row>
    <row r="56" spans="7:15" x14ac:dyDescent="0.25">
      <c r="G56" s="3"/>
      <c r="H56" s="3"/>
      <c r="I56" s="3"/>
      <c r="J56" s="3"/>
      <c r="K56" s="3"/>
      <c r="L56" s="3"/>
      <c r="M56" s="3"/>
      <c r="N56" s="3"/>
      <c r="O56" s="3"/>
    </row>
    <row r="57" spans="7:15" x14ac:dyDescent="0.25">
      <c r="G57" s="3"/>
      <c r="H57" s="3"/>
      <c r="I57" s="3"/>
      <c r="J57" s="3"/>
      <c r="K57" s="3"/>
      <c r="L57" s="3"/>
      <c r="M57" s="3"/>
      <c r="N57" s="3"/>
      <c r="O57" s="3"/>
    </row>
    <row r="58" spans="7:15" x14ac:dyDescent="0.25">
      <c r="G58" s="3"/>
      <c r="H58" s="3"/>
      <c r="I58" s="3"/>
      <c r="J58" s="3"/>
      <c r="K58" s="3"/>
      <c r="L58" s="3"/>
      <c r="M58" s="3"/>
      <c r="N58" s="3"/>
      <c r="O58" s="3"/>
    </row>
    <row r="59" spans="7:15" x14ac:dyDescent="0.25">
      <c r="G59" s="3"/>
      <c r="H59" s="3"/>
      <c r="I59" s="3"/>
      <c r="J59" s="3"/>
      <c r="K59" s="3"/>
      <c r="L59" s="3"/>
      <c r="M59" s="3"/>
      <c r="N59" s="3"/>
      <c r="O59" s="3"/>
    </row>
    <row r="60" spans="7:15" x14ac:dyDescent="0.25">
      <c r="G60" s="3"/>
      <c r="H60" s="3"/>
      <c r="I60" s="3"/>
      <c r="J60" s="3"/>
      <c r="K60" s="3"/>
      <c r="L60" s="3"/>
      <c r="M60" s="3"/>
      <c r="N60" s="3"/>
      <c r="O60" s="3"/>
    </row>
    <row r="61" spans="7:15" x14ac:dyDescent="0.25">
      <c r="G61" s="3"/>
      <c r="H61" s="3"/>
      <c r="I61" s="3"/>
      <c r="J61" s="3"/>
      <c r="K61" s="3"/>
      <c r="L61" s="3"/>
      <c r="M61" s="3"/>
      <c r="N61" s="3"/>
      <c r="O61" s="3"/>
    </row>
    <row r="62" spans="7:15" x14ac:dyDescent="0.25">
      <c r="G62" s="3"/>
      <c r="H62" s="3"/>
      <c r="I62" s="3"/>
      <c r="J62" s="3"/>
      <c r="K62" s="3"/>
      <c r="L62" s="3"/>
      <c r="M62" s="3"/>
      <c r="N62" s="3"/>
      <c r="O62" s="3"/>
    </row>
    <row r="63" spans="7:15" x14ac:dyDescent="0.25">
      <c r="G63" s="3"/>
      <c r="H63" s="3"/>
      <c r="I63" s="3"/>
      <c r="J63" s="3"/>
      <c r="K63" s="3"/>
      <c r="L63" s="3"/>
      <c r="M63" s="3"/>
      <c r="N63" s="3"/>
      <c r="O63" s="3"/>
    </row>
    <row r="64" spans="7:15" x14ac:dyDescent="0.25">
      <c r="G64" s="3"/>
      <c r="H64" s="3"/>
      <c r="I64" s="3"/>
      <c r="J64" s="3"/>
      <c r="K64" s="3"/>
      <c r="L64" s="3"/>
      <c r="M64" s="3"/>
      <c r="N64" s="3"/>
      <c r="O64" s="3"/>
    </row>
    <row r="65" spans="7:15" x14ac:dyDescent="0.25">
      <c r="G65" s="3"/>
      <c r="H65" s="3"/>
      <c r="I65" s="3"/>
      <c r="J65" s="3"/>
      <c r="K65" s="3"/>
      <c r="L65" s="3"/>
      <c r="M65" s="3"/>
      <c r="N65" s="3"/>
      <c r="O65" s="3"/>
    </row>
    <row r="66" spans="7:15" x14ac:dyDescent="0.25">
      <c r="G66" s="3"/>
      <c r="H66" s="3"/>
      <c r="I66" s="3"/>
      <c r="J66" s="3"/>
      <c r="K66" s="3"/>
      <c r="L66" s="3"/>
      <c r="M66" s="3"/>
      <c r="N66" s="3"/>
      <c r="O66" s="3"/>
    </row>
    <row r="67" spans="7:15" x14ac:dyDescent="0.25">
      <c r="G67" s="3"/>
      <c r="H67" s="3"/>
      <c r="I67" s="3"/>
      <c r="J67" s="3"/>
      <c r="K67" s="3"/>
      <c r="L67" s="3"/>
      <c r="M67" s="3"/>
      <c r="N67" s="3"/>
      <c r="O67" s="3"/>
    </row>
    <row r="68" spans="7:15" x14ac:dyDescent="0.25">
      <c r="G68" s="3"/>
      <c r="H68" s="3"/>
      <c r="I68" s="3"/>
      <c r="J68" s="3"/>
      <c r="K68" s="3"/>
      <c r="L68" s="3"/>
      <c r="M68" s="3"/>
      <c r="N68" s="3"/>
      <c r="O68" s="3"/>
    </row>
    <row r="69" spans="7:15" x14ac:dyDescent="0.25">
      <c r="G69" s="3"/>
      <c r="H69" s="3"/>
      <c r="I69" s="3"/>
      <c r="J69" s="3"/>
      <c r="K69" s="3"/>
      <c r="L69" s="3"/>
      <c r="M69" s="3"/>
      <c r="N69" s="3"/>
      <c r="O69" s="3"/>
    </row>
    <row r="70" spans="7:15" x14ac:dyDescent="0.25">
      <c r="G70" s="3"/>
      <c r="H70" s="3"/>
      <c r="I70" s="3"/>
      <c r="J70" s="3"/>
      <c r="K70" s="3"/>
      <c r="L70" s="3"/>
      <c r="M70" s="3"/>
      <c r="N70" s="3"/>
      <c r="O70" s="3"/>
    </row>
    <row r="71" spans="7:15" x14ac:dyDescent="0.25">
      <c r="G71" s="3"/>
      <c r="H71" s="3"/>
      <c r="I71" s="3"/>
      <c r="J71" s="3"/>
      <c r="K71" s="3"/>
      <c r="L71" s="3"/>
      <c r="M71" s="3"/>
      <c r="N71" s="3"/>
      <c r="O71" s="3"/>
    </row>
    <row r="72" spans="7:15" x14ac:dyDescent="0.25">
      <c r="G72" s="3"/>
      <c r="H72" s="3"/>
      <c r="I72" s="3"/>
      <c r="J72" s="3"/>
      <c r="K72" s="3"/>
      <c r="L72" s="3"/>
      <c r="M72" s="3"/>
      <c r="N72" s="3"/>
      <c r="O72" s="3"/>
    </row>
    <row r="73" spans="7:15" x14ac:dyDescent="0.25">
      <c r="G73" s="3"/>
      <c r="H73" s="3"/>
      <c r="I73" s="3"/>
      <c r="J73" s="3"/>
      <c r="K73" s="3"/>
      <c r="L73" s="3"/>
      <c r="M73" s="3"/>
      <c r="N73" s="3"/>
      <c r="O73" s="3"/>
    </row>
    <row r="74" spans="7:15" x14ac:dyDescent="0.25">
      <c r="G74" s="3"/>
      <c r="H74" s="3"/>
      <c r="I74" s="3"/>
      <c r="J74" s="3"/>
      <c r="K74" s="3"/>
      <c r="L74" s="3"/>
      <c r="M74" s="3"/>
      <c r="N74" s="3"/>
      <c r="O74" s="3"/>
    </row>
    <row r="75" spans="7:15" x14ac:dyDescent="0.25">
      <c r="G75" s="3"/>
      <c r="H75" s="3"/>
      <c r="I75" s="3"/>
      <c r="J75" s="3"/>
      <c r="K75" s="3"/>
      <c r="L75" s="3"/>
      <c r="M75" s="3"/>
      <c r="N75" s="3"/>
      <c r="O75" s="3"/>
    </row>
    <row r="76" spans="7:15" x14ac:dyDescent="0.25">
      <c r="G76" s="3"/>
      <c r="H76" s="3"/>
      <c r="I76" s="3"/>
      <c r="J76" s="3"/>
      <c r="K76" s="3"/>
      <c r="L76" s="3"/>
      <c r="M76" s="3"/>
      <c r="N76" s="3"/>
      <c r="O76" s="3"/>
    </row>
    <row r="77" spans="7:15" x14ac:dyDescent="0.25">
      <c r="G77" s="3"/>
      <c r="H77" s="3"/>
      <c r="I77" s="3"/>
      <c r="J77" s="3"/>
      <c r="K77" s="3"/>
      <c r="L77" s="3"/>
      <c r="M77" s="3"/>
      <c r="N77" s="3"/>
      <c r="O77" s="3"/>
    </row>
    <row r="78" spans="7:15" x14ac:dyDescent="0.25">
      <c r="G78" s="3"/>
      <c r="H78" s="3"/>
      <c r="I78" s="3"/>
      <c r="J78" s="3"/>
      <c r="K78" s="3"/>
      <c r="L78" s="3"/>
      <c r="M78" s="3"/>
      <c r="N78" s="3"/>
      <c r="O78" s="3"/>
    </row>
    <row r="79" spans="7:15" x14ac:dyDescent="0.25">
      <c r="G79" s="3"/>
      <c r="H79" s="3"/>
      <c r="I79" s="3"/>
      <c r="J79" s="3"/>
      <c r="K79" s="3"/>
      <c r="L79" s="3"/>
      <c r="M79" s="3"/>
      <c r="N79" s="3"/>
      <c r="O79" s="3"/>
    </row>
    <row r="80" spans="7:15" x14ac:dyDescent="0.25">
      <c r="G80" s="3"/>
      <c r="H80" s="3"/>
      <c r="I80" s="3"/>
      <c r="J80" s="3"/>
      <c r="K80" s="3"/>
      <c r="L80" s="3"/>
      <c r="M80" s="3"/>
      <c r="N80" s="3"/>
      <c r="O80" s="3"/>
    </row>
    <row r="81" spans="7:15" x14ac:dyDescent="0.25">
      <c r="G81" s="3"/>
      <c r="H81" s="3"/>
      <c r="I81" s="3"/>
      <c r="J81" s="3"/>
      <c r="K81" s="3"/>
      <c r="L81" s="3"/>
      <c r="M81" s="3"/>
      <c r="N81" s="3"/>
      <c r="O81" s="3"/>
    </row>
    <row r="82" spans="7:15" x14ac:dyDescent="0.25">
      <c r="G82" s="3"/>
      <c r="H82" s="3"/>
      <c r="I82" s="3"/>
      <c r="J82" s="3"/>
      <c r="K82" s="3"/>
      <c r="L82" s="3"/>
      <c r="M82" s="3"/>
      <c r="N82" s="3"/>
      <c r="O82" s="3"/>
    </row>
    <row r="83" spans="7:15" x14ac:dyDescent="0.25">
      <c r="G83" s="3"/>
      <c r="H83" s="3"/>
      <c r="I83" s="3"/>
      <c r="J83" s="3"/>
      <c r="K83" s="3"/>
      <c r="L83" s="3"/>
      <c r="M83" s="3"/>
      <c r="N83" s="3"/>
      <c r="O83" s="3"/>
    </row>
    <row r="84" spans="7:15" x14ac:dyDescent="0.25">
      <c r="G84" s="3"/>
      <c r="H84" s="3"/>
      <c r="I84" s="3"/>
      <c r="J84" s="3"/>
      <c r="K84" s="3"/>
      <c r="L84" s="3"/>
      <c r="M84" s="3"/>
      <c r="N84" s="3"/>
      <c r="O84" s="3"/>
    </row>
    <row r="85" spans="7:15" x14ac:dyDescent="0.25">
      <c r="G85" s="3"/>
      <c r="H85" s="3"/>
      <c r="I85" s="3"/>
      <c r="J85" s="3"/>
      <c r="K85" s="3"/>
      <c r="L85" s="3"/>
      <c r="M85" s="3"/>
      <c r="N85" s="3"/>
      <c r="O85" s="3"/>
    </row>
    <row r="86" spans="7:15" x14ac:dyDescent="0.25">
      <c r="G86" s="3"/>
      <c r="H86" s="3"/>
      <c r="I86" s="3"/>
      <c r="J86" s="3"/>
      <c r="K86" s="3"/>
      <c r="L86" s="3"/>
      <c r="M86" s="3"/>
      <c r="N86" s="3"/>
      <c r="O86" s="3"/>
    </row>
    <row r="87" spans="7:15" x14ac:dyDescent="0.25">
      <c r="G87" s="3"/>
      <c r="H87" s="3"/>
      <c r="I87" s="3"/>
      <c r="J87" s="3"/>
      <c r="K87" s="3"/>
      <c r="L87" s="3"/>
      <c r="M87" s="3"/>
      <c r="N87" s="3"/>
      <c r="O87" s="3"/>
    </row>
    <row r="88" spans="7:15" x14ac:dyDescent="0.25">
      <c r="G88" s="3"/>
      <c r="H88" s="3"/>
      <c r="I88" s="3"/>
      <c r="J88" s="3"/>
      <c r="K88" s="3"/>
      <c r="L88" s="3"/>
      <c r="M88" s="3"/>
      <c r="N88" s="3"/>
      <c r="O88" s="3"/>
    </row>
    <row r="89" spans="7:15" x14ac:dyDescent="0.25">
      <c r="G89" s="3"/>
      <c r="H89" s="3"/>
      <c r="I89" s="3"/>
      <c r="J89" s="3"/>
      <c r="K89" s="3"/>
      <c r="L89" s="3"/>
      <c r="M89" s="3"/>
      <c r="N89" s="3"/>
      <c r="O89" s="3"/>
    </row>
    <row r="90" spans="7:15" x14ac:dyDescent="0.25">
      <c r="G90" s="3"/>
      <c r="H90" s="3"/>
      <c r="I90" s="3"/>
      <c r="J90" s="3"/>
      <c r="K90" s="3"/>
      <c r="L90" s="3"/>
      <c r="M90" s="3"/>
      <c r="N90" s="3"/>
      <c r="O90" s="3"/>
    </row>
    <row r="91" spans="7:15" x14ac:dyDescent="0.25">
      <c r="G91" s="3"/>
      <c r="H91" s="3"/>
      <c r="I91" s="3"/>
      <c r="J91" s="3"/>
      <c r="K91" s="3"/>
      <c r="L91" s="3"/>
      <c r="M91" s="3"/>
      <c r="N91" s="3"/>
      <c r="O91" s="3"/>
    </row>
    <row r="92" spans="7:15" x14ac:dyDescent="0.25">
      <c r="G92" s="3"/>
      <c r="H92" s="3"/>
      <c r="I92" s="3"/>
      <c r="J92" s="3"/>
      <c r="K92" s="3"/>
      <c r="L92" s="3"/>
      <c r="M92" s="3"/>
      <c r="N92" s="3"/>
      <c r="O92" s="3"/>
    </row>
    <row r="93" spans="7:15" x14ac:dyDescent="0.25">
      <c r="G93" s="3"/>
      <c r="H93" s="3"/>
      <c r="I93" s="3"/>
      <c r="J93" s="3"/>
      <c r="K93" s="3"/>
      <c r="L93" s="3"/>
      <c r="M93" s="3"/>
      <c r="N93" s="3"/>
      <c r="O93" s="3"/>
    </row>
    <row r="94" spans="7:15" x14ac:dyDescent="0.25">
      <c r="G94" s="3"/>
      <c r="H94" s="3"/>
      <c r="I94" s="3"/>
      <c r="J94" s="3"/>
      <c r="K94" s="3"/>
      <c r="L94" s="3"/>
      <c r="M94" s="3"/>
      <c r="N94" s="3"/>
      <c r="O94" s="3"/>
    </row>
    <row r="95" spans="7:15" x14ac:dyDescent="0.25">
      <c r="G95" s="3"/>
      <c r="H95" s="3"/>
      <c r="I95" s="3"/>
      <c r="J95" s="3"/>
      <c r="K95" s="3"/>
      <c r="L95" s="3"/>
      <c r="M95" s="3"/>
      <c r="N95" s="3"/>
      <c r="O95" s="3"/>
    </row>
    <row r="96" spans="7:15" x14ac:dyDescent="0.25">
      <c r="G96" s="3"/>
      <c r="H96" s="3"/>
      <c r="I96" s="3"/>
      <c r="J96" s="3"/>
      <c r="K96" s="3"/>
      <c r="L96" s="3"/>
      <c r="M96" s="3"/>
      <c r="N96" s="3"/>
      <c r="O96" s="3"/>
    </row>
    <row r="97" spans="7:15" x14ac:dyDescent="0.25">
      <c r="G97" s="3"/>
      <c r="H97" s="3"/>
      <c r="I97" s="3"/>
      <c r="J97" s="3"/>
      <c r="K97" s="3"/>
      <c r="L97" s="3"/>
      <c r="M97" s="3"/>
      <c r="N97" s="3"/>
      <c r="O97" s="3"/>
    </row>
    <row r="98" spans="7:15" x14ac:dyDescent="0.25">
      <c r="G98" s="3"/>
      <c r="H98" s="3"/>
      <c r="I98" s="3"/>
      <c r="J98" s="3"/>
      <c r="K98" s="3"/>
      <c r="L98" s="3"/>
      <c r="M98" s="3"/>
      <c r="N98" s="3"/>
      <c r="O98" s="3"/>
    </row>
    <row r="99" spans="7:15" x14ac:dyDescent="0.25">
      <c r="G99" s="3"/>
      <c r="H99" s="3"/>
      <c r="I99" s="3"/>
      <c r="J99" s="3"/>
      <c r="K99" s="3"/>
      <c r="L99" s="3"/>
      <c r="M99" s="3"/>
      <c r="N99" s="3"/>
      <c r="O99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23" sqref="B23"/>
    </sheetView>
  </sheetViews>
  <sheetFormatPr defaultRowHeight="15" x14ac:dyDescent="0.25"/>
  <cols>
    <col min="1" max="1" width="16.5703125" bestFit="1" customWidth="1"/>
    <col min="2" max="6" width="14.5703125" customWidth="1"/>
  </cols>
  <sheetData>
    <row r="1" spans="1:6" x14ac:dyDescent="0.25">
      <c r="A1" s="24" t="s">
        <v>55</v>
      </c>
    </row>
    <row r="2" spans="1:6" x14ac:dyDescent="0.25">
      <c r="A2" s="24" t="s">
        <v>87</v>
      </c>
    </row>
    <row r="3" spans="1:6" x14ac:dyDescent="0.25">
      <c r="A3" t="s">
        <v>57</v>
      </c>
    </row>
    <row r="4" spans="1:6" x14ac:dyDescent="0.25">
      <c r="B4" s="22" t="s">
        <v>30</v>
      </c>
      <c r="C4" s="22" t="s">
        <v>31</v>
      </c>
      <c r="D4" s="22" t="s">
        <v>32</v>
      </c>
      <c r="E4" s="22" t="s">
        <v>33</v>
      </c>
      <c r="F4" s="22" t="s">
        <v>34</v>
      </c>
    </row>
    <row r="5" spans="1:6" s="13" customFormat="1" x14ac:dyDescent="0.25">
      <c r="A5" s="12"/>
      <c r="B5" s="14">
        <v>43100</v>
      </c>
      <c r="C5" s="14">
        <v>43190</v>
      </c>
      <c r="D5" s="14">
        <v>43373</v>
      </c>
      <c r="E5" s="14">
        <v>43465</v>
      </c>
      <c r="F5" s="14">
        <v>43555</v>
      </c>
    </row>
    <row r="6" spans="1:6" x14ac:dyDescent="0.25">
      <c r="A6" t="s">
        <v>88</v>
      </c>
      <c r="B6" s="6">
        <f>'2'!B22/'1'!B19</f>
        <v>6.1983818462126028E-3</v>
      </c>
      <c r="C6" s="6">
        <f>'2'!C22/'1'!C19</f>
        <v>1.0372585771491631E-2</v>
      </c>
      <c r="D6" s="6">
        <f>'2'!D22/'1'!D19</f>
        <v>3.2832230480321694E-3</v>
      </c>
      <c r="E6" s="6" t="e">
        <f>'2'!E22/'1'!E19</f>
        <v>#DIV/0!</v>
      </c>
      <c r="F6" s="6" t="e">
        <f>'2'!F22/'1'!F19</f>
        <v>#DIV/0!</v>
      </c>
    </row>
    <row r="7" spans="1:6" x14ac:dyDescent="0.25">
      <c r="A7" t="s">
        <v>89</v>
      </c>
      <c r="B7" s="6">
        <f>'2'!B22/'1'!B44</f>
        <v>1.0839192583572587E-2</v>
      </c>
      <c r="C7" s="6">
        <f>'2'!C22/'1'!C44</f>
        <v>1.8560910134468391E-2</v>
      </c>
      <c r="D7" s="6">
        <f>'2'!D22/'1'!D44</f>
        <v>5.9137824970519068E-3</v>
      </c>
      <c r="E7" s="6" t="e">
        <f>'2'!E22/'1'!E44</f>
        <v>#DIV/0!</v>
      </c>
      <c r="F7" s="6" t="e">
        <f>'2'!F22/'1'!F44</f>
        <v>#DIV/0!</v>
      </c>
    </row>
    <row r="8" spans="1:6" x14ac:dyDescent="0.25">
      <c r="A8" t="s">
        <v>8</v>
      </c>
      <c r="B8" s="6">
        <f>('1'!B25)/'1'!B44</f>
        <v>0.1274512814041853</v>
      </c>
      <c r="C8" s="6">
        <f>('1'!C25)/'1'!C44</f>
        <v>0.16828687615767321</v>
      </c>
      <c r="D8" s="6">
        <f>('1'!D25)/'1'!D44</f>
        <v>0.19447038113973833</v>
      </c>
      <c r="E8" s="6" t="e">
        <f>('1'!E25)/'1'!E44</f>
        <v>#DIV/0!</v>
      </c>
      <c r="F8" s="6" t="e">
        <f>('1'!F25)/'1'!F44</f>
        <v>#DIV/0!</v>
      </c>
    </row>
    <row r="9" spans="1:6" x14ac:dyDescent="0.25">
      <c r="A9" t="s">
        <v>9</v>
      </c>
      <c r="B9" s="5">
        <f>'1'!B18/'1'!B34</f>
        <v>1.3326670527061573</v>
      </c>
      <c r="C9" s="5">
        <f>'1'!C18/'1'!C34</f>
        <v>1.3622117683605677</v>
      </c>
      <c r="D9" s="5">
        <f>'1'!D18/'1'!D34</f>
        <v>1.4073168627640982</v>
      </c>
      <c r="E9" s="5" t="e">
        <f>'1'!E18/'1'!E34</f>
        <v>#DIV/0!</v>
      </c>
      <c r="F9" s="5" t="e">
        <f>'1'!F18/'1'!F34</f>
        <v>#DIV/0!</v>
      </c>
    </row>
    <row r="10" spans="1:6" x14ac:dyDescent="0.25">
      <c r="A10" t="s">
        <v>11</v>
      </c>
      <c r="B10" s="6">
        <f>'2'!B22/'2'!B8</f>
        <v>1.7915591826375261E-2</v>
      </c>
      <c r="C10" s="6">
        <f>'2'!C22/'2'!C8</f>
        <v>2.0385378989400495E-2</v>
      </c>
      <c r="D10" s="6">
        <f>'2'!D22/'2'!D8</f>
        <v>1.8811728567431112E-2</v>
      </c>
      <c r="E10" s="6" t="e">
        <f>'2'!E22/'2'!E8</f>
        <v>#DIV/0!</v>
      </c>
      <c r="F10" s="6" t="e">
        <f>'2'!F22/'2'!F8</f>
        <v>#DIV/0!</v>
      </c>
    </row>
    <row r="11" spans="1:6" x14ac:dyDescent="0.25">
      <c r="A11" t="s">
        <v>10</v>
      </c>
      <c r="B11" s="6">
        <f>'2'!B16/'2'!B8</f>
        <v>2.4889880137512966E-2</v>
      </c>
      <c r="C11" s="6">
        <f>'2'!C16/'2'!C8</f>
        <v>2.7458447580027689E-2</v>
      </c>
      <c r="D11" s="6">
        <f>'2'!D16/'2'!D8</f>
        <v>2.273811648235979E-2</v>
      </c>
      <c r="E11" s="6" t="e">
        <f>'2'!E16/'2'!E8</f>
        <v>#DIV/0!</v>
      </c>
      <c r="F11" s="6" t="e">
        <f>'2'!F16/'2'!F8</f>
        <v>#DIV/0!</v>
      </c>
    </row>
    <row r="12" spans="1:6" x14ac:dyDescent="0.25">
      <c r="A12" t="s">
        <v>90</v>
      </c>
      <c r="B12" s="6">
        <f>'2'!B22/('1'!B25+'1'!B44)</f>
        <v>9.6138899856257239E-3</v>
      </c>
      <c r="C12" s="6">
        <f>'2'!C22/('1'!C25+'1'!C44)</f>
        <v>1.5887288056776382E-2</v>
      </c>
      <c r="D12" s="6">
        <f>'2'!D22/('1'!D25+'1'!D44)</f>
        <v>4.9509662109905985E-3</v>
      </c>
      <c r="E12" s="6" t="e">
        <f>'2'!E22/('1'!E25+'1'!E44)</f>
        <v>#DIV/0!</v>
      </c>
      <c r="F12" s="6" t="e">
        <f>'2'!F22/('1'!F25+'1'!F44)</f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2019-02-19T03:18:07Z</dcterms:created>
  <dcterms:modified xsi:type="dcterms:W3CDTF">2020-04-12T16:23:20Z</dcterms:modified>
</cp:coreProperties>
</file>