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C9" i="3" l="1"/>
  <c r="D17" i="2"/>
  <c r="C17" i="2"/>
  <c r="B17" i="2"/>
  <c r="E24" i="3"/>
  <c r="E17" i="2"/>
  <c r="F23" i="1"/>
  <c r="F28" i="1" s="1"/>
  <c r="F14" i="1"/>
  <c r="B43" i="1"/>
  <c r="C43" i="1"/>
  <c r="D43" i="1"/>
  <c r="E43" i="1"/>
  <c r="F43" i="1"/>
  <c r="C30" i="2"/>
  <c r="D30" i="2"/>
  <c r="E30" i="2"/>
  <c r="F30" i="2"/>
  <c r="B30" i="2"/>
  <c r="D27" i="3"/>
  <c r="E27" i="3"/>
  <c r="F27" i="3"/>
  <c r="G27" i="3"/>
  <c r="C27" i="3"/>
  <c r="G20" i="3"/>
  <c r="D9" i="3"/>
  <c r="E9" i="3"/>
  <c r="F9" i="3"/>
  <c r="G9" i="3"/>
  <c r="C23" i="1"/>
  <c r="D23" i="1"/>
  <c r="E23" i="1"/>
  <c r="C16" i="1"/>
  <c r="D16" i="1"/>
  <c r="E16" i="1"/>
  <c r="F16" i="1"/>
  <c r="C10" i="1"/>
  <c r="C14" i="1" s="1"/>
  <c r="D10" i="1"/>
  <c r="D14" i="1" s="1"/>
  <c r="E10" i="1"/>
  <c r="E14" i="1" s="1"/>
  <c r="F10" i="1"/>
  <c r="C28" i="1" l="1"/>
  <c r="D28" i="1"/>
  <c r="E28" i="1"/>
  <c r="C46" i="1"/>
  <c r="D46" i="1"/>
  <c r="E46" i="1"/>
  <c r="F46" i="1"/>
  <c r="B46" i="1"/>
  <c r="F17" i="2" l="1"/>
  <c r="C11" i="2"/>
  <c r="C16" i="2" s="1"/>
  <c r="D11" i="2"/>
  <c r="D16" i="2" s="1"/>
  <c r="E11" i="2"/>
  <c r="E16" i="2" s="1"/>
  <c r="E25" i="2" s="1"/>
  <c r="E27" i="2" s="1"/>
  <c r="F11" i="2"/>
  <c r="F16" i="2" s="1"/>
  <c r="C25" i="2" l="1"/>
  <c r="C27" i="2" s="1"/>
  <c r="D25" i="2"/>
  <c r="D27" i="2" s="1"/>
  <c r="D29" i="2" s="1"/>
  <c r="F25" i="2"/>
  <c r="F27" i="2" s="1"/>
  <c r="B11" i="2"/>
  <c r="B16" i="2" s="1"/>
  <c r="B25" i="2" l="1"/>
  <c r="B27" i="2" s="1"/>
  <c r="B29" i="2" s="1"/>
  <c r="C29" i="2"/>
  <c r="D20" i="3"/>
  <c r="E20" i="3"/>
  <c r="F20" i="3"/>
  <c r="E26" i="3"/>
  <c r="F26" i="3"/>
  <c r="L24" i="3"/>
  <c r="M24" i="3"/>
  <c r="N24" i="3"/>
  <c r="O24" i="3"/>
  <c r="P24" i="3"/>
  <c r="Q24" i="3"/>
  <c r="R24" i="3"/>
  <c r="S24" i="3"/>
  <c r="T24" i="3"/>
  <c r="U24" i="3"/>
  <c r="V24" i="3"/>
  <c r="W24" i="3"/>
  <c r="D17" i="3"/>
  <c r="E17" i="3"/>
  <c r="F17" i="3"/>
  <c r="G17" i="3"/>
  <c r="G22" i="3" s="1"/>
  <c r="G24" i="3" s="1"/>
  <c r="D26" i="3"/>
  <c r="C45" i="1"/>
  <c r="C20" i="3"/>
  <c r="C17" i="3"/>
  <c r="C26" i="3"/>
  <c r="D45" i="1"/>
  <c r="E45" i="1"/>
  <c r="B23" i="1"/>
  <c r="B16" i="1"/>
  <c r="B10" i="1"/>
  <c r="B14" i="1" s="1"/>
  <c r="B45" i="1" s="1"/>
  <c r="F22" i="3" l="1"/>
  <c r="F24" i="3" s="1"/>
  <c r="E22" i="3"/>
  <c r="C22" i="3"/>
  <c r="C24" i="3" s="1"/>
  <c r="B28" i="1"/>
  <c r="D22" i="3"/>
  <c r="D24" i="3" s="1"/>
  <c r="G26" i="3"/>
  <c r="E29" i="2"/>
  <c r="F29" i="2"/>
  <c r="F45" i="1"/>
</calcChain>
</file>

<file path=xl/sharedStrings.xml><?xml version="1.0" encoding="utf-8"?>
<sst xmlns="http://schemas.openxmlformats.org/spreadsheetml/2006/main" count="100" uniqueCount="87">
  <si>
    <t>Premium on Right Share/ Share Premium</t>
  </si>
  <si>
    <t>Reserve For Exceptional Losses</t>
  </si>
  <si>
    <t>Reserve &amp; Surplus</t>
  </si>
  <si>
    <t>Profit &amp; Loss Appropriation Account</t>
  </si>
  <si>
    <t>Fire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</si>
  <si>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</si>
  <si>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</si>
  <si>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</si>
  <si>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</si>
  <si>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</si>
  <si>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</si>
  <si>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</si>
  <si>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Investment (At cost)</t>
  </si>
  <si>
    <t>National Bond/ Government Treasury Bond/Investment in Bangladesh Govt treasury bond</t>
  </si>
  <si>
    <t>Share &amp; Debenture/ Investment in Shares</t>
  </si>
  <si>
    <t>Interest, Dividend &amp; Rent Outstanding</t>
  </si>
  <si>
    <t>Amount Due From Other Persons Or Bodies Carrying On Insurance Business</t>
  </si>
  <si>
    <t>Sundry Debtors</t>
  </si>
  <si>
    <t>Cash &amp; Bank Balances</t>
  </si>
  <si>
    <t>Property, Plant &amp; Equipments / Other fixed assets</t>
  </si>
  <si>
    <t>Advance Income Tax</t>
  </si>
  <si>
    <t>Insurance Stamps In Hand</t>
  </si>
  <si>
    <t>Deferred Tax Assets</t>
  </si>
  <si>
    <t>Dividend Income</t>
  </si>
  <si>
    <t>Interest,Dividend &amp; Rents</t>
  </si>
  <si>
    <t>Other Income/ Misc Income</t>
  </si>
  <si>
    <t>Profit/Loss Transferred From:</t>
  </si>
  <si>
    <t>Fire Revenue Account</t>
  </si>
  <si>
    <t>Marine Revenue Account</t>
  </si>
  <si>
    <t>Motor Revenue Account</t>
  </si>
  <si>
    <t>Miscellaneous Revenue Account</t>
  </si>
  <si>
    <t>Directors Fee</t>
  </si>
  <si>
    <t>Audit Fees</t>
  </si>
  <si>
    <t>Depreciation</t>
  </si>
  <si>
    <t>Registration &amp; Renewal</t>
  </si>
  <si>
    <t>Collection From Premium &amp; Other Income</t>
  </si>
  <si>
    <t>Income Tax Paid</t>
  </si>
  <si>
    <t>Payment For Management Exp. Re-Insurance &amp; Claim</t>
  </si>
  <si>
    <t>Acquisition Of Fixed Asset</t>
  </si>
  <si>
    <t>Disposal Of Fixed Assets</t>
  </si>
  <si>
    <t>Sales Of Share</t>
  </si>
  <si>
    <t>Interest Received</t>
  </si>
  <si>
    <t>Investment In Share/ Purchase of Share</t>
  </si>
  <si>
    <t>Dividend Paid</t>
  </si>
  <si>
    <t>Maecentile Insurance Limited</t>
  </si>
  <si>
    <t>Marcantile Insurance Limited</t>
  </si>
  <si>
    <t>stock of printing &amp; statinory</t>
  </si>
  <si>
    <t>Dividend received</t>
  </si>
  <si>
    <t>Fixed Assets/Non current assest</t>
  </si>
  <si>
    <t>Mercantile Insurance Limited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</si>
  <si>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</si>
  <si>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</si>
  <si>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</si>
  <si>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</si>
  <si>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</si>
  <si>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</si>
  <si>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</si>
  <si>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</si>
  <si>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</si>
  <si>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</si>
  <si>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</si>
  <si>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</si>
  <si>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</si>
  <si>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</si>
  <si>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</si>
  <si>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</si>
  <si>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</si>
  <si>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</si>
  <si>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</si>
  <si>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</si>
  <si>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</si>
  <si>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</si>
  <si>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</si>
  <si>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</si>
  <si>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</si>
  <si>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</si>
  <si>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</si>
  <si>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1</t>
  </si>
  <si>
    <t>Quarter 3</t>
  </si>
  <si>
    <t>Quarter 2</t>
  </si>
  <si>
    <t>Qurter 1</t>
  </si>
  <si>
    <t>Net Premium</t>
  </si>
  <si>
    <t>R/ I Commission</t>
  </si>
  <si>
    <t>Management Exp. &amp; Commission</t>
  </si>
  <si>
    <t>Net Claims</t>
  </si>
  <si>
    <t>Reserve for Unexpired Risk</t>
  </si>
  <si>
    <t>Reserve for Un-expired Risk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</si>
</sst>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 applyFill="1"/>
    <xf numFmtId="0" fontId="0" fillId="0" borderId="0" xfId="0" applyFont="1"/>
    <xf numFmtId="0" fontId="4" fillId="0" borderId="0" xfId="0" applyFont="1" applyFill="1"/>
    <xf numFmtId="0" fontId="5" fillId="0" borderId="1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5" fillId="0" borderId="4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0" fontId="6" fillId="0" borderId="0" xfId="0" applyFont="1" applyFill="1" applyAlignment="1">
      <alignment horizontal="right" vertical="top" wrapText="1"/>
    </xf>
    <xf numFmtId="0" fontId="6" fillId="0" borderId="5" xfId="0" applyFont="1" applyFill="1" applyBorder="1" applyAlignment="1">
      <alignment horizontal="right" vertical="top" wrapText="1"/>
    </xf>
    <xf numFmtId="0" fontId="5" fillId="0" borderId="6" xfId="0" applyFont="1" applyFill="1" applyBorder="1" applyAlignment="1">
      <alignment vertical="top" wrapText="1"/>
    </xf>
    <xf numFmtId="2" fontId="5" fillId="0" borderId="7" xfId="0" applyNumberFormat="1" applyFont="1" applyFill="1" applyBorder="1" applyAlignment="1">
      <alignment horizontal="right" vertical="top" wrapText="1"/>
    </xf>
    <xf numFmtId="0" fontId="5" fillId="0" borderId="7" xfId="0" applyFont="1" applyFill="1" applyBorder="1" applyAlignment="1">
      <alignment vertical="top" wrapText="1"/>
    </xf>
    <xf numFmtId="0" fontId="3" fillId="0" borderId="0" xfId="0" applyFont="1"/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right" wrapText="1"/>
    </xf>
    <xf numFmtId="0" fontId="5" fillId="0" borderId="5" xfId="0" applyFont="1" applyFill="1" applyBorder="1" applyAlignment="1">
      <alignment horizontal="right" wrapText="1"/>
    </xf>
    <xf numFmtId="0" fontId="7" fillId="0" borderId="1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/>
    <xf numFmtId="0" fontId="9" fillId="0" borderId="4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/>
    </xf>
    <xf numFmtId="0" fontId="3" fillId="0" borderId="10" xfId="0" applyFont="1" applyBorder="1" applyAlignment="1">
      <alignment horizontal="left"/>
    </xf>
    <xf numFmtId="0" fontId="10" fillId="0" borderId="4" xfId="0" applyFont="1" applyFill="1" applyBorder="1" applyAlignment="1">
      <alignment vertical="top" wrapText="1"/>
    </xf>
    <xf numFmtId="4" fontId="5" fillId="0" borderId="0" xfId="0" applyNumberFormat="1" applyFont="1" applyFill="1" applyBorder="1" applyAlignment="1">
      <alignment horizontal="right" vertical="top" wrapText="1"/>
    </xf>
    <xf numFmtId="0" fontId="3" fillId="0" borderId="10" xfId="0" applyFont="1" applyBorder="1"/>
    <xf numFmtId="0" fontId="11" fillId="0" borderId="1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vertical="top" wrapText="1"/>
    </xf>
    <xf numFmtId="164" fontId="1" fillId="0" borderId="0" xfId="1" applyNumberFormat="1" applyFont="1" applyFill="1" applyBorder="1" applyAlignment="1">
      <alignment vertical="top" wrapText="1"/>
    </xf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164" fontId="0" fillId="0" borderId="0" xfId="1" applyNumberFormat="1" applyFont="1"/>
    <xf numFmtId="0" fontId="11" fillId="0" borderId="4" xfId="0" applyFont="1" applyFill="1" applyBorder="1" applyAlignment="1">
      <alignment vertical="top" wrapText="1"/>
    </xf>
    <xf numFmtId="164" fontId="11" fillId="0" borderId="0" xfId="1" applyNumberFormat="1" applyFont="1" applyFill="1" applyBorder="1" applyAlignment="1">
      <alignment vertical="top" wrapText="1"/>
    </xf>
    <xf numFmtId="2" fontId="11" fillId="0" borderId="7" xfId="0" applyNumberFormat="1" applyFont="1" applyFill="1" applyBorder="1" applyAlignment="1">
      <alignment horizontal="right" vertical="top" wrapText="1"/>
    </xf>
    <xf numFmtId="0" fontId="12" fillId="0" borderId="4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4" fontId="12" fillId="0" borderId="0" xfId="0" applyNumberFormat="1" applyFont="1" applyFill="1" applyAlignment="1">
      <alignment horizontal="right" vertical="top" wrapText="1"/>
    </xf>
    <xf numFmtId="0" fontId="12" fillId="0" borderId="0" xfId="0" applyFont="1" applyFill="1" applyAlignment="1">
      <alignment horizontal="right" vertical="top" wrapText="1"/>
    </xf>
    <xf numFmtId="0" fontId="12" fillId="0" borderId="5" xfId="0" applyFont="1" applyFill="1" applyBorder="1" applyAlignment="1">
      <alignment horizontal="right" vertical="top" wrapText="1"/>
    </xf>
    <xf numFmtId="4" fontId="12" fillId="0" borderId="5" xfId="0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3" fontId="7" fillId="0" borderId="0" xfId="0" applyNumberFormat="1" applyFont="1" applyFill="1" applyAlignment="1">
      <alignment horizontal="right" vertical="top" wrapText="1"/>
    </xf>
    <xf numFmtId="4" fontId="13" fillId="2" borderId="8" xfId="0" applyNumberFormat="1" applyFont="1" applyFill="1" applyBorder="1" applyAlignment="1">
      <alignment horizontal="right" vertical="top" wrapText="1"/>
    </xf>
    <xf numFmtId="4" fontId="13" fillId="2" borderId="9" xfId="0" applyNumberFormat="1" applyFont="1" applyFill="1" applyBorder="1" applyAlignment="1">
      <alignment horizontal="right"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0" fontId="7" fillId="0" borderId="0" xfId="0" applyFont="1"/>
    <xf numFmtId="0" fontId="11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right" wrapText="1"/>
    </xf>
    <xf numFmtId="0" fontId="11" fillId="0" borderId="5" xfId="0" applyFont="1" applyFill="1" applyBorder="1" applyAlignment="1">
      <alignment horizontal="right" wrapText="1"/>
    </xf>
    <xf numFmtId="0" fontId="3" fillId="0" borderId="11" xfId="0" applyFont="1" applyBorder="1" applyAlignment="1">
      <alignment vertical="top" wrapText="1"/>
    </xf>
    <xf numFmtId="164" fontId="1" fillId="0" borderId="0" xfId="1" applyNumberFormat="1" applyFont="1" applyFill="1" applyBorder="1" applyAlignment="1">
      <alignment horizontal="right" vertical="top" wrapText="1"/>
    </xf>
    <xf numFmtId="0" fontId="3" fillId="0" borderId="0" xfId="0" applyFont="1" applyBorder="1"/>
    <xf numFmtId="0" fontId="3" fillId="0" borderId="12" xfId="0" applyFont="1" applyBorder="1"/>
    <xf numFmtId="0" fontId="3" fillId="0" borderId="1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2" fontId="3" fillId="0" borderId="7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right" wrapText="1"/>
    </xf>
    <xf numFmtId="0" fontId="3" fillId="0" borderId="5" xfId="0" applyFont="1" applyFill="1" applyBorder="1" applyAlignment="1">
      <alignment horizontal="right" wrapText="1"/>
    </xf>
    <xf numFmtId="15" fontId="5" fillId="0" borderId="3" xfId="0" applyNumberFormat="1" applyFont="1" applyFill="1" applyBorder="1" applyAlignment="1">
      <alignment horizontal="right" wrapText="1"/>
    </xf>
    <xf numFmtId="15" fontId="5" fillId="0" borderId="2" xfId="0" applyNumberFormat="1" applyFont="1" applyFill="1" applyBorder="1" applyAlignment="1">
      <alignment horizontal="right" wrapText="1"/>
    </xf>
    <xf numFmtId="0" fontId="3" fillId="0" borderId="0" xfId="0" applyFont="1" applyAlignment="1">
      <alignment horizontal="right"/>
    </xf>
    <xf numFmtId="164" fontId="6" fillId="0" borderId="0" xfId="1" applyNumberFormat="1" applyFont="1" applyFill="1" applyBorder="1" applyAlignment="1">
      <alignment vertical="top" wrapText="1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5" xfId="1" applyNumberFormat="1" applyFont="1" applyFill="1" applyBorder="1" applyAlignment="1">
      <alignment horizontal="right" vertical="top" wrapText="1"/>
    </xf>
    <xf numFmtId="164" fontId="5" fillId="0" borderId="0" xfId="1" applyNumberFormat="1" applyFont="1" applyFill="1" applyBorder="1" applyAlignment="1">
      <alignment vertical="top" wrapText="1"/>
    </xf>
    <xf numFmtId="164" fontId="5" fillId="0" borderId="0" xfId="1" applyNumberFormat="1" applyFont="1" applyFill="1" applyAlignment="1">
      <alignment horizontal="right" vertical="top" wrapText="1"/>
    </xf>
    <xf numFmtId="164" fontId="5" fillId="0" borderId="5" xfId="1" applyNumberFormat="1" applyFont="1" applyFill="1" applyBorder="1" applyAlignment="1">
      <alignment horizontal="right" vertical="top" wrapText="1"/>
    </xf>
    <xf numFmtId="164" fontId="12" fillId="0" borderId="0" xfId="1" applyNumberFormat="1" applyFont="1" applyFill="1" applyAlignment="1">
      <alignment horizontal="right" vertical="top" wrapText="1"/>
    </xf>
    <xf numFmtId="164" fontId="12" fillId="0" borderId="5" xfId="1" applyNumberFormat="1" applyFont="1" applyFill="1" applyBorder="1" applyAlignment="1">
      <alignment horizontal="right" vertical="top" wrapText="1"/>
    </xf>
    <xf numFmtId="164" fontId="7" fillId="0" borderId="0" xfId="1" applyNumberFormat="1" applyFont="1" applyFill="1" applyAlignment="1">
      <alignment horizontal="right" vertical="top" wrapText="1"/>
    </xf>
    <xf numFmtId="164" fontId="7" fillId="0" borderId="5" xfId="1" applyNumberFormat="1" applyFont="1" applyFill="1" applyBorder="1" applyAlignment="1">
      <alignment horizontal="right" vertical="top" wrapText="1"/>
    </xf>
    <xf numFmtId="164" fontId="7" fillId="0" borderId="0" xfId="1" applyNumberFormat="1" applyFont="1" applyFill="1" applyBorder="1" applyAlignment="1">
      <alignment horizontal="right" vertical="top" wrapText="1"/>
    </xf>
    <xf numFmtId="164" fontId="12" fillId="0" borderId="0" xfId="1" applyNumberFormat="1" applyFont="1" applyFill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8" workbookViewId="0">
      <pane xSplit="1" topLeftCell="B1" activePane="topRight" state="frozen"/>
      <selection pane="topRight" activeCell="B27" sqref="B27"/>
    </sheetView>
  </sheetViews>
  <sheetFormatPr defaultRowHeight="15" x14ac:dyDescent="0.25"/>
  <cols>
    <col min="1" max="1" width="43.7109375" style="2" customWidth="1"/>
    <col min="2" max="3" width="18.140625" style="2" customWidth="1"/>
    <col min="4" max="6" width="19.28515625" style="2" bestFit="1" customWidth="1"/>
    <col min="7" max="16384" width="9.140625" style="2"/>
  </cols>
  <sheetData>
    <row r="1" spans="1:7" ht="18.75" x14ac:dyDescent="0.3">
      <c r="A1" s="3" t="s">
        <v>49</v>
      </c>
      <c r="B1" s="3"/>
      <c r="C1" s="3"/>
    </row>
    <row r="2" spans="1:7" x14ac:dyDescent="0.25">
      <c r="A2" s="18" t="s">
        <v>50</v>
      </c>
    </row>
    <row r="3" spans="1:7" ht="15.75" thickBot="1" x14ac:dyDescent="0.3">
      <c r="A3" s="18" t="s">
        <v>51</v>
      </c>
      <c r="B3" s="74" t="s">
        <v>78</v>
      </c>
      <c r="C3" s="74" t="s">
        <v>80</v>
      </c>
      <c r="D3" s="74" t="s">
        <v>79</v>
      </c>
      <c r="E3" s="74" t="s">
        <v>78</v>
      </c>
      <c r="F3" s="74" t="s">
        <v>77</v>
      </c>
    </row>
    <row r="4" spans="1:7" ht="15.75" x14ac:dyDescent="0.25">
      <c r="A4" s="4"/>
      <c r="B4" s="73">
        <v>43008</v>
      </c>
      <c r="C4" s="73">
        <v>43190</v>
      </c>
      <c r="D4" s="73">
        <v>43281</v>
      </c>
      <c r="E4" s="73">
        <v>43373</v>
      </c>
      <c r="F4" s="72">
        <v>43555</v>
      </c>
      <c r="G4" s="1"/>
    </row>
    <row r="5" spans="1:7" ht="15.75" x14ac:dyDescent="0.25">
      <c r="A5" s="22" t="s">
        <v>52</v>
      </c>
      <c r="B5" s="19"/>
      <c r="C5" s="19"/>
      <c r="D5" s="20"/>
      <c r="E5" s="20"/>
      <c r="F5" s="21"/>
      <c r="G5" s="1"/>
    </row>
    <row r="6" spans="1:7" ht="15.75" x14ac:dyDescent="0.25">
      <c r="A6" s="23"/>
      <c r="B6" s="19"/>
      <c r="C6" s="19"/>
      <c r="D6" s="20"/>
      <c r="E6" s="20"/>
      <c r="F6" s="21"/>
      <c r="G6" s="1"/>
    </row>
    <row r="7" spans="1:7" ht="15.75" x14ac:dyDescent="0.25">
      <c r="A7" s="24" t="s">
        <v>53</v>
      </c>
      <c r="B7" s="19"/>
      <c r="C7" s="19"/>
      <c r="D7" s="20"/>
      <c r="E7" s="20"/>
      <c r="F7" s="21"/>
      <c r="G7" s="1"/>
    </row>
    <row r="8" spans="1:7" ht="15.75" x14ac:dyDescent="0.25">
      <c r="A8" s="25" t="s">
        <v>54</v>
      </c>
      <c r="B8" s="75">
        <v>431000000</v>
      </c>
      <c r="C8" s="75">
        <v>431000000</v>
      </c>
      <c r="D8" s="76">
        <v>431000000</v>
      </c>
      <c r="E8" s="76">
        <v>431000000</v>
      </c>
      <c r="F8" s="77">
        <v>431000000</v>
      </c>
      <c r="G8" s="1"/>
    </row>
    <row r="9" spans="1:7" ht="15.75" x14ac:dyDescent="0.25">
      <c r="A9" s="25" t="s">
        <v>0</v>
      </c>
      <c r="B9" s="75">
        <v>74800000</v>
      </c>
      <c r="C9" s="75">
        <v>74800000</v>
      </c>
      <c r="D9" s="76">
        <v>74800000</v>
      </c>
      <c r="E9" s="76">
        <v>74800000</v>
      </c>
      <c r="F9" s="77">
        <v>74800000</v>
      </c>
      <c r="G9" s="1"/>
    </row>
    <row r="10" spans="1:7" ht="15.75" x14ac:dyDescent="0.25">
      <c r="A10" s="25" t="s">
        <v>55</v>
      </c>
      <c r="B10" s="78">
        <f>SUM(B11:B13)</f>
        <v>252900000</v>
      </c>
      <c r="C10" s="78">
        <f t="shared" ref="C10:F10" si="0">SUM(C11:C13)</f>
        <v>302300000</v>
      </c>
      <c r="D10" s="78">
        <f t="shared" si="0"/>
        <v>273300000</v>
      </c>
      <c r="E10" s="78">
        <f t="shared" si="0"/>
        <v>284400000</v>
      </c>
      <c r="F10" s="78">
        <f t="shared" si="0"/>
        <v>295100000</v>
      </c>
      <c r="G10" s="1"/>
    </row>
    <row r="11" spans="1:7" ht="15.75" x14ac:dyDescent="0.25">
      <c r="A11" s="5" t="s">
        <v>1</v>
      </c>
      <c r="B11" s="75">
        <v>183100000</v>
      </c>
      <c r="C11" s="75">
        <v>194500000</v>
      </c>
      <c r="D11" s="76">
        <v>200700000</v>
      </c>
      <c r="E11" s="76">
        <v>203500000</v>
      </c>
      <c r="F11" s="77">
        <v>213600000</v>
      </c>
      <c r="G11" s="1"/>
    </row>
    <row r="12" spans="1:7" ht="15.75" x14ac:dyDescent="0.25">
      <c r="A12" s="5" t="s">
        <v>2</v>
      </c>
      <c r="B12" s="75">
        <v>14700000</v>
      </c>
      <c r="C12" s="75">
        <v>18700000</v>
      </c>
      <c r="D12" s="76">
        <v>18700000</v>
      </c>
      <c r="E12" s="76">
        <v>18700000</v>
      </c>
      <c r="F12" s="77">
        <v>19700000</v>
      </c>
      <c r="G12" s="1"/>
    </row>
    <row r="13" spans="1:7" ht="15.75" x14ac:dyDescent="0.25">
      <c r="A13" s="5" t="s">
        <v>3</v>
      </c>
      <c r="B13" s="75">
        <v>55100000</v>
      </c>
      <c r="C13" s="75">
        <v>89100000</v>
      </c>
      <c r="D13" s="76">
        <v>53900000</v>
      </c>
      <c r="E13" s="76">
        <v>62200000</v>
      </c>
      <c r="F13" s="77">
        <v>61800000</v>
      </c>
      <c r="G13" s="1"/>
    </row>
    <row r="14" spans="1:7" ht="15.75" x14ac:dyDescent="0.25">
      <c r="A14" s="9"/>
      <c r="B14" s="78">
        <f>B10+B9+B8</f>
        <v>758700000</v>
      </c>
      <c r="C14" s="78">
        <f t="shared" ref="C14:E14" si="1">C10+C9+C8</f>
        <v>808100000</v>
      </c>
      <c r="D14" s="78">
        <f t="shared" si="1"/>
        <v>779100000</v>
      </c>
      <c r="E14" s="78">
        <f t="shared" si="1"/>
        <v>790200000</v>
      </c>
      <c r="F14" s="78">
        <f>F10+F9+F8</f>
        <v>800900000</v>
      </c>
      <c r="G14" s="1"/>
    </row>
    <row r="15" spans="1:7" ht="15.75" x14ac:dyDescent="0.25">
      <c r="A15" s="9"/>
      <c r="B15" s="78"/>
      <c r="C15" s="78"/>
      <c r="D15" s="79"/>
      <c r="E15" s="79"/>
      <c r="F15" s="80"/>
      <c r="G15" s="1"/>
    </row>
    <row r="16" spans="1:7" ht="15.75" x14ac:dyDescent="0.25">
      <c r="A16" s="25" t="s">
        <v>56</v>
      </c>
      <c r="B16" s="78">
        <f>SUM(B17:B20)</f>
        <v>96000000</v>
      </c>
      <c r="C16" s="78">
        <f t="shared" ref="C16:F16" si="2">SUM(C17:C20)</f>
        <v>112200000</v>
      </c>
      <c r="D16" s="78">
        <f t="shared" si="2"/>
        <v>131300000</v>
      </c>
      <c r="E16" s="78">
        <f t="shared" si="2"/>
        <v>73900000</v>
      </c>
      <c r="F16" s="78">
        <f t="shared" si="2"/>
        <v>101500000</v>
      </c>
      <c r="G16" s="1"/>
    </row>
    <row r="17" spans="1:7" ht="15.75" x14ac:dyDescent="0.25">
      <c r="A17" s="5" t="s">
        <v>4</v>
      </c>
      <c r="B17" s="75"/>
      <c r="C17" s="75"/>
      <c r="D17" s="76"/>
      <c r="E17" s="76"/>
      <c r="F17" s="77"/>
      <c r="G17" s="1"/>
    </row>
    <row r="18" spans="1:7" ht="15.75" x14ac:dyDescent="0.25">
      <c r="A18" s="5" t="s">
        <v>85</v>
      </c>
      <c r="B18" s="75">
        <v>96000000</v>
      </c>
      <c r="C18" s="75">
        <v>112200000</v>
      </c>
      <c r="D18" s="76">
        <v>131300000</v>
      </c>
      <c r="E18" s="76">
        <v>73900000</v>
      </c>
      <c r="F18" s="77">
        <v>101500000</v>
      </c>
      <c r="G18" s="1"/>
    </row>
    <row r="19" spans="1:7" ht="15.75" x14ac:dyDescent="0.25">
      <c r="A19" s="5" t="s">
        <v>5</v>
      </c>
      <c r="B19" s="75"/>
      <c r="C19" s="75"/>
      <c r="D19" s="76"/>
      <c r="E19" s="76"/>
      <c r="F19" s="77"/>
      <c r="G19" s="1"/>
    </row>
    <row r="20" spans="1:7" ht="15.75" x14ac:dyDescent="0.25">
      <c r="A20" s="5" t="s">
        <v>6</v>
      </c>
      <c r="B20" s="75"/>
      <c r="C20" s="75"/>
      <c r="D20" s="76"/>
      <c r="E20" s="76"/>
      <c r="F20" s="77"/>
      <c r="G20" s="1"/>
    </row>
    <row r="21" spans="1:7" ht="15.75" x14ac:dyDescent="0.25">
      <c r="A21" s="25" t="s">
        <v>7</v>
      </c>
      <c r="B21" s="78">
        <v>17200000</v>
      </c>
      <c r="C21" s="78">
        <v>20100000</v>
      </c>
      <c r="D21" s="79">
        <v>38800000</v>
      </c>
      <c r="E21" s="79">
        <v>73200000</v>
      </c>
      <c r="F21" s="80">
        <v>10200000</v>
      </c>
      <c r="G21" s="1"/>
    </row>
    <row r="22" spans="1:7" ht="15.75" x14ac:dyDescent="0.25">
      <c r="A22" s="25"/>
      <c r="B22" s="78"/>
      <c r="C22" s="78"/>
      <c r="D22" s="79"/>
      <c r="E22" s="79"/>
      <c r="F22" s="80"/>
      <c r="G22" s="1"/>
    </row>
    <row r="23" spans="1:7" ht="15.75" x14ac:dyDescent="0.25">
      <c r="A23" s="25" t="s">
        <v>8</v>
      </c>
      <c r="B23" s="78">
        <f>B24+B25</f>
        <v>262800000</v>
      </c>
      <c r="C23" s="78">
        <f t="shared" ref="C23:E23" si="3">C24+C25</f>
        <v>325100000</v>
      </c>
      <c r="D23" s="78">
        <f t="shared" si="3"/>
        <v>330900000</v>
      </c>
      <c r="E23" s="78">
        <f t="shared" si="3"/>
        <v>346000000</v>
      </c>
      <c r="F23" s="78">
        <f>F24+F25+F26</f>
        <v>873100000</v>
      </c>
      <c r="G23" s="1"/>
    </row>
    <row r="24" spans="1:7" ht="15.75" x14ac:dyDescent="0.25">
      <c r="A24" s="26" t="s">
        <v>9</v>
      </c>
      <c r="B24" s="75">
        <v>208000000</v>
      </c>
      <c r="C24" s="75">
        <v>151000000</v>
      </c>
      <c r="D24" s="76">
        <v>156800000</v>
      </c>
      <c r="E24" s="76">
        <v>167900000</v>
      </c>
      <c r="F24" s="77">
        <v>162500000</v>
      </c>
      <c r="G24" s="1"/>
    </row>
    <row r="25" spans="1:7" ht="15.75" x14ac:dyDescent="0.25">
      <c r="A25" s="26" t="s">
        <v>10</v>
      </c>
      <c r="B25" s="75">
        <v>54800000</v>
      </c>
      <c r="C25" s="75">
        <v>174100000</v>
      </c>
      <c r="D25" s="76">
        <v>174100000</v>
      </c>
      <c r="E25" s="76">
        <v>178100000</v>
      </c>
      <c r="F25" s="77">
        <v>558400000</v>
      </c>
      <c r="G25" s="1"/>
    </row>
    <row r="26" spans="1:7" ht="15.75" x14ac:dyDescent="0.25">
      <c r="A26" s="5" t="s">
        <v>11</v>
      </c>
      <c r="B26" s="75">
        <v>237900000</v>
      </c>
      <c r="C26" s="75">
        <v>138400000</v>
      </c>
      <c r="D26" s="76">
        <v>139100000</v>
      </c>
      <c r="E26" s="76">
        <v>143500000</v>
      </c>
      <c r="F26" s="77">
        <v>152200000</v>
      </c>
      <c r="G26" s="1"/>
    </row>
    <row r="27" spans="1:7" ht="15.75" x14ac:dyDescent="0.25">
      <c r="A27" s="9"/>
      <c r="B27" s="78"/>
      <c r="C27" s="75"/>
      <c r="D27" s="76"/>
      <c r="E27" s="76"/>
      <c r="F27" s="77"/>
      <c r="G27" s="1"/>
    </row>
    <row r="28" spans="1:7" ht="15.75" x14ac:dyDescent="0.25">
      <c r="A28" s="9"/>
      <c r="B28" s="78">
        <f>B26+B23+B21+B16+B14</f>
        <v>1372600000</v>
      </c>
      <c r="C28" s="78">
        <f>C26+C23+C21+C16+C14</f>
        <v>1403900000</v>
      </c>
      <c r="D28" s="78">
        <f>D26+D23+D21+D16+D14</f>
        <v>1419200000</v>
      </c>
      <c r="E28" s="78">
        <f>E26+E23+E21+E16+E14</f>
        <v>1426800000</v>
      </c>
      <c r="F28" s="78">
        <f>F23+F21+F16+F14</f>
        <v>1785700000</v>
      </c>
      <c r="G28" s="1"/>
    </row>
    <row r="29" spans="1:7" ht="15.75" x14ac:dyDescent="0.25">
      <c r="A29" s="27" t="s">
        <v>57</v>
      </c>
      <c r="B29" s="78"/>
      <c r="C29" s="78"/>
      <c r="D29" s="79"/>
      <c r="E29" s="79"/>
      <c r="F29" s="80"/>
      <c r="G29" s="1"/>
    </row>
    <row r="30" spans="1:7" ht="15.75" x14ac:dyDescent="0.25">
      <c r="A30" s="28" t="s">
        <v>12</v>
      </c>
      <c r="B30" s="78"/>
      <c r="C30" s="78"/>
      <c r="D30" s="78"/>
      <c r="E30" s="78"/>
      <c r="F30" s="78"/>
      <c r="G30" s="1"/>
    </row>
    <row r="31" spans="1:7" ht="47.25" x14ac:dyDescent="0.25">
      <c r="A31" s="5" t="s">
        <v>13</v>
      </c>
      <c r="B31" s="75">
        <v>25000000</v>
      </c>
      <c r="C31" s="75">
        <v>25000000</v>
      </c>
      <c r="D31" s="76">
        <v>25000000</v>
      </c>
      <c r="E31" s="76">
        <v>25000000</v>
      </c>
      <c r="F31" s="77">
        <v>25000000</v>
      </c>
      <c r="G31" s="1"/>
    </row>
    <row r="32" spans="1:7" ht="15.75" x14ac:dyDescent="0.25">
      <c r="A32" s="5" t="s">
        <v>14</v>
      </c>
      <c r="B32" s="75">
        <v>89300000</v>
      </c>
      <c r="C32" s="75">
        <v>78200000</v>
      </c>
      <c r="D32" s="76">
        <v>69000000</v>
      </c>
      <c r="E32" s="76">
        <v>65400000</v>
      </c>
      <c r="F32" s="77">
        <v>62300000</v>
      </c>
      <c r="G32" s="1"/>
    </row>
    <row r="33" spans="1:7" ht="15.75" x14ac:dyDescent="0.25">
      <c r="A33" s="5" t="s">
        <v>15</v>
      </c>
      <c r="B33" s="75">
        <v>2700000</v>
      </c>
      <c r="C33" s="75">
        <v>2600000</v>
      </c>
      <c r="D33" s="76">
        <v>2600000</v>
      </c>
      <c r="E33" s="76">
        <v>2900000</v>
      </c>
      <c r="F33" s="77">
        <v>5600000</v>
      </c>
      <c r="G33" s="1"/>
    </row>
    <row r="34" spans="1:7" ht="31.5" x14ac:dyDescent="0.25">
      <c r="A34" s="5" t="s">
        <v>16</v>
      </c>
      <c r="B34" s="75">
        <v>86100000</v>
      </c>
      <c r="C34" s="75">
        <v>183300000</v>
      </c>
      <c r="D34" s="76">
        <v>183300000</v>
      </c>
      <c r="E34" s="76">
        <v>183300000</v>
      </c>
      <c r="F34" s="77">
        <v>575900000</v>
      </c>
      <c r="G34" s="1"/>
    </row>
    <row r="35" spans="1:7" ht="15.75" x14ac:dyDescent="0.25">
      <c r="A35" s="5" t="s">
        <v>17</v>
      </c>
      <c r="B35" s="75">
        <v>3700000</v>
      </c>
      <c r="C35" s="75">
        <v>3700000</v>
      </c>
      <c r="D35" s="76">
        <v>3700000</v>
      </c>
      <c r="E35" s="76">
        <v>3800000</v>
      </c>
      <c r="F35" s="77">
        <v>4200000</v>
      </c>
      <c r="G35" s="1"/>
    </row>
    <row r="36" spans="1:7" ht="15.75" x14ac:dyDescent="0.25">
      <c r="A36" s="5" t="s">
        <v>18</v>
      </c>
      <c r="B36" s="75">
        <v>938800000</v>
      </c>
      <c r="C36" s="75">
        <v>957700000</v>
      </c>
      <c r="D36" s="76">
        <v>979500000</v>
      </c>
      <c r="E36" s="76">
        <v>988100000</v>
      </c>
      <c r="F36" s="77">
        <v>941800000</v>
      </c>
      <c r="G36" s="1"/>
    </row>
    <row r="37" spans="1:7" ht="31.5" x14ac:dyDescent="0.25">
      <c r="A37" s="5" t="s">
        <v>19</v>
      </c>
      <c r="B37" s="75">
        <v>41200000</v>
      </c>
      <c r="C37" s="75">
        <v>38600000</v>
      </c>
      <c r="D37" s="76">
        <v>39600000</v>
      </c>
      <c r="E37" s="76">
        <v>40600000</v>
      </c>
      <c r="F37" s="77">
        <v>35400000</v>
      </c>
      <c r="G37" s="1"/>
    </row>
    <row r="38" spans="1:7" ht="15.75" x14ac:dyDescent="0.25">
      <c r="A38" s="5" t="s">
        <v>20</v>
      </c>
      <c r="B38" s="75">
        <v>182600000</v>
      </c>
      <c r="C38" s="75">
        <v>109200000</v>
      </c>
      <c r="D38" s="76">
        <v>113700000</v>
      </c>
      <c r="E38" s="76">
        <v>114700000</v>
      </c>
      <c r="F38" s="77">
        <v>132000000</v>
      </c>
      <c r="G38" s="1"/>
    </row>
    <row r="39" spans="1:7" ht="15.75" x14ac:dyDescent="0.25">
      <c r="A39" s="5" t="s">
        <v>48</v>
      </c>
      <c r="B39" s="75"/>
      <c r="C39" s="75"/>
      <c r="D39" s="76"/>
      <c r="E39" s="76"/>
      <c r="F39" s="77"/>
      <c r="G39" s="1"/>
    </row>
    <row r="40" spans="1:7" ht="15.75" x14ac:dyDescent="0.25">
      <c r="A40" s="5" t="s">
        <v>46</v>
      </c>
      <c r="B40" s="75"/>
      <c r="C40" s="75"/>
      <c r="D40" s="76"/>
      <c r="E40" s="76">
        <v>1400000</v>
      </c>
      <c r="F40" s="77">
        <v>2200000</v>
      </c>
      <c r="G40" s="1"/>
    </row>
    <row r="41" spans="1:7" ht="15.75" x14ac:dyDescent="0.25">
      <c r="A41" s="5" t="s">
        <v>21</v>
      </c>
      <c r="B41" s="75">
        <v>1200000</v>
      </c>
      <c r="C41" s="75">
        <v>4000000</v>
      </c>
      <c r="D41" s="76">
        <v>1200000</v>
      </c>
      <c r="E41" s="76"/>
      <c r="F41" s="77"/>
      <c r="G41" s="1"/>
    </row>
    <row r="42" spans="1:7" ht="15.75" x14ac:dyDescent="0.25">
      <c r="A42" s="5" t="s">
        <v>22</v>
      </c>
      <c r="B42" s="75">
        <v>2000000</v>
      </c>
      <c r="C42" s="75">
        <v>1600000</v>
      </c>
      <c r="D42" s="76">
        <v>1600000</v>
      </c>
      <c r="E42" s="76">
        <v>1600000</v>
      </c>
      <c r="F42" s="77">
        <v>1300000</v>
      </c>
      <c r="G42" s="1"/>
    </row>
    <row r="43" spans="1:7" ht="15.75" x14ac:dyDescent="0.25">
      <c r="A43" s="9"/>
      <c r="B43" s="78">
        <f t="shared" ref="B43:E43" si="4">SUM(B30:B42)</f>
        <v>1372600000</v>
      </c>
      <c r="C43" s="78">
        <f t="shared" si="4"/>
        <v>1403900000</v>
      </c>
      <c r="D43" s="78">
        <f t="shared" si="4"/>
        <v>1419200000</v>
      </c>
      <c r="E43" s="78">
        <f t="shared" si="4"/>
        <v>1426800000</v>
      </c>
      <c r="F43" s="78">
        <f>SUM(F30:F42)</f>
        <v>1785700000</v>
      </c>
      <c r="G43" s="1"/>
    </row>
    <row r="44" spans="1:7" ht="15.75" x14ac:dyDescent="0.25">
      <c r="A44" s="9"/>
      <c r="B44" s="10"/>
      <c r="C44" s="10"/>
      <c r="D44" s="11"/>
      <c r="E44" s="11"/>
      <c r="F44" s="29"/>
      <c r="G44" s="1"/>
    </row>
    <row r="45" spans="1:7" ht="16.5" thickBot="1" x14ac:dyDescent="0.3">
      <c r="A45" s="30" t="s">
        <v>58</v>
      </c>
      <c r="B45" s="16">
        <f>B14/(B8/10)</f>
        <v>17.603248259860788</v>
      </c>
      <c r="C45" s="16">
        <f>C14/(C8/10)</f>
        <v>18.749419953596288</v>
      </c>
      <c r="D45" s="16">
        <f>D14/(D8/10)</f>
        <v>18.076566125290022</v>
      </c>
      <c r="E45" s="16">
        <f>E14/(E8/10)</f>
        <v>18.334106728538284</v>
      </c>
      <c r="F45" s="16">
        <f>F14/(F8/10)</f>
        <v>18.582366589327147</v>
      </c>
      <c r="G45" s="1"/>
    </row>
    <row r="46" spans="1:7" ht="15.75" x14ac:dyDescent="0.25">
      <c r="A46" s="30" t="s">
        <v>59</v>
      </c>
      <c r="B46" s="6">
        <f>B8/10</f>
        <v>43100000</v>
      </c>
      <c r="C46" s="6">
        <f t="shared" ref="C46:F46" si="5">C8/10</f>
        <v>43100000</v>
      </c>
      <c r="D46" s="6">
        <f t="shared" si="5"/>
        <v>43100000</v>
      </c>
      <c r="E46" s="6">
        <f t="shared" si="5"/>
        <v>43100000</v>
      </c>
      <c r="F46" s="6">
        <f t="shared" si="5"/>
        <v>43100000</v>
      </c>
      <c r="G46" s="1"/>
    </row>
    <row r="47" spans="1:7" ht="15.75" x14ac:dyDescent="0.25">
      <c r="A47" s="5"/>
      <c r="B47" s="6"/>
      <c r="C47" s="6"/>
      <c r="D47" s="7"/>
      <c r="E47" s="7"/>
      <c r="F47" s="8"/>
    </row>
    <row r="48" spans="1:7" ht="15.75" x14ac:dyDescent="0.25">
      <c r="A48" s="5"/>
      <c r="B48" s="6"/>
      <c r="C48" s="6"/>
      <c r="D48" s="13"/>
      <c r="E48" s="7"/>
      <c r="F48" s="14"/>
    </row>
    <row r="49" spans="1:6" ht="15.75" x14ac:dyDescent="0.25">
      <c r="A49" s="5"/>
      <c r="B49" s="6"/>
      <c r="C49" s="6"/>
      <c r="D49" s="7"/>
      <c r="E49" s="7"/>
      <c r="F49" s="8"/>
    </row>
    <row r="50" spans="1:6" ht="15.75" x14ac:dyDescent="0.25">
      <c r="A50" s="9"/>
      <c r="B50" s="10"/>
      <c r="C50" s="10"/>
      <c r="D50" s="11"/>
      <c r="E50" s="11"/>
      <c r="F50" s="12"/>
    </row>
    <row r="51" spans="1:6" ht="16.5" thickBot="1" x14ac:dyDescent="0.3">
      <c r="A51" s="15"/>
      <c r="B51" s="17"/>
      <c r="C51" s="17"/>
      <c r="D51" s="16"/>
      <c r="E51" s="16"/>
      <c r="F51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pane xSplit="1" topLeftCell="B1" activePane="topRight" state="frozen"/>
      <selection pane="topRight" activeCell="C25" sqref="C25"/>
    </sheetView>
  </sheetViews>
  <sheetFormatPr defaultRowHeight="15" x14ac:dyDescent="0.25"/>
  <cols>
    <col min="1" max="1" width="44.5703125" style="2" customWidth="1"/>
    <col min="2" max="2" width="16.28515625" style="2" customWidth="1"/>
    <col min="3" max="3" width="18.140625" style="2" customWidth="1"/>
    <col min="4" max="4" width="15.85546875" style="2" customWidth="1"/>
    <col min="5" max="6" width="17.28515625" style="2" bestFit="1" customWidth="1"/>
    <col min="7" max="16384" width="9.140625" style="2"/>
  </cols>
  <sheetData>
    <row r="1" spans="1:6" ht="18.75" x14ac:dyDescent="0.3">
      <c r="A1" s="3" t="s">
        <v>45</v>
      </c>
      <c r="B1" s="3"/>
      <c r="C1" s="3"/>
    </row>
    <row r="2" spans="1:6" ht="15.75" x14ac:dyDescent="0.25">
      <c r="A2" s="56" t="s">
        <v>60</v>
      </c>
    </row>
    <row r="3" spans="1:6" ht="15.75" thickBot="1" x14ac:dyDescent="0.3">
      <c r="A3" s="18" t="s">
        <v>51</v>
      </c>
      <c r="B3" s="74" t="s">
        <v>78</v>
      </c>
      <c r="C3" s="74" t="s">
        <v>80</v>
      </c>
      <c r="D3" s="74" t="s">
        <v>79</v>
      </c>
      <c r="E3" s="74" t="s">
        <v>78</v>
      </c>
      <c r="F3" s="74" t="s">
        <v>77</v>
      </c>
    </row>
    <row r="4" spans="1:6" ht="15.75" x14ac:dyDescent="0.25">
      <c r="A4" s="31"/>
      <c r="B4" s="73">
        <v>43008</v>
      </c>
      <c r="C4" s="73">
        <v>43190</v>
      </c>
      <c r="D4" s="73">
        <v>43281</v>
      </c>
      <c r="E4" s="73">
        <v>43373</v>
      </c>
      <c r="F4" s="72">
        <v>43555</v>
      </c>
    </row>
    <row r="5" spans="1:6" x14ac:dyDescent="0.25">
      <c r="A5" s="60" t="s">
        <v>61</v>
      </c>
      <c r="B5" s="57"/>
      <c r="C5" s="57"/>
      <c r="D5" s="58"/>
      <c r="E5" s="58"/>
      <c r="F5" s="59"/>
    </row>
    <row r="6" spans="1:6" x14ac:dyDescent="0.25">
      <c r="A6" s="32" t="s">
        <v>23</v>
      </c>
      <c r="B6" s="33"/>
      <c r="C6" s="33"/>
      <c r="D6" s="34"/>
      <c r="E6" s="34"/>
      <c r="F6" s="35"/>
    </row>
    <row r="7" spans="1:6" x14ac:dyDescent="0.25">
      <c r="A7" s="32" t="s">
        <v>81</v>
      </c>
      <c r="B7" s="33">
        <v>127200000</v>
      </c>
      <c r="C7" s="33">
        <v>55600000</v>
      </c>
      <c r="D7" s="34">
        <v>117400000</v>
      </c>
      <c r="E7" s="34">
        <v>146400000</v>
      </c>
      <c r="F7" s="35">
        <v>56000000</v>
      </c>
    </row>
    <row r="8" spans="1:6" x14ac:dyDescent="0.25">
      <c r="A8" s="32" t="s">
        <v>82</v>
      </c>
      <c r="B8" s="33">
        <v>17900000</v>
      </c>
      <c r="C8" s="33">
        <v>7500000</v>
      </c>
      <c r="D8" s="34">
        <v>17200000</v>
      </c>
      <c r="E8" s="34">
        <v>19800000</v>
      </c>
      <c r="F8" s="35">
        <v>7700000</v>
      </c>
    </row>
    <row r="9" spans="1:6" x14ac:dyDescent="0.25">
      <c r="A9" s="32" t="s">
        <v>24</v>
      </c>
      <c r="B9" s="33">
        <v>35800000</v>
      </c>
      <c r="C9" s="33">
        <v>18400000</v>
      </c>
      <c r="D9" s="34">
        <v>21600000</v>
      </c>
      <c r="E9" s="34">
        <v>32800000</v>
      </c>
      <c r="F9" s="35">
        <v>16700000</v>
      </c>
    </row>
    <row r="10" spans="1:6" x14ac:dyDescent="0.25">
      <c r="A10" s="32" t="s">
        <v>25</v>
      </c>
      <c r="B10" s="36"/>
      <c r="C10" s="33"/>
      <c r="D10" s="34"/>
      <c r="E10" s="34"/>
      <c r="F10" s="35"/>
    </row>
    <row r="11" spans="1:6" x14ac:dyDescent="0.25">
      <c r="A11" s="60" t="s">
        <v>26</v>
      </c>
      <c r="B11" s="38">
        <f>SUM(B12:B15)</f>
        <v>0</v>
      </c>
      <c r="C11" s="38">
        <f t="shared" ref="C11:F11" si="0">SUM(C12:C15)</f>
        <v>0</v>
      </c>
      <c r="D11" s="38">
        <f t="shared" si="0"/>
        <v>0</v>
      </c>
      <c r="E11" s="38">
        <f t="shared" si="0"/>
        <v>0</v>
      </c>
      <c r="F11" s="38">
        <f t="shared" si="0"/>
        <v>0</v>
      </c>
    </row>
    <row r="12" spans="1:6" x14ac:dyDescent="0.25">
      <c r="A12" s="32" t="s">
        <v>27</v>
      </c>
      <c r="B12" s="33"/>
      <c r="C12" s="33"/>
      <c r="D12" s="34"/>
      <c r="E12" s="34"/>
      <c r="F12" s="35"/>
    </row>
    <row r="13" spans="1:6" x14ac:dyDescent="0.25">
      <c r="A13" s="32" t="s">
        <v>28</v>
      </c>
      <c r="B13" s="33"/>
      <c r="C13" s="33"/>
      <c r="D13" s="34"/>
      <c r="E13" s="34"/>
      <c r="F13" s="35"/>
    </row>
    <row r="14" spans="1:6" x14ac:dyDescent="0.25">
      <c r="A14" s="32" t="s">
        <v>29</v>
      </c>
      <c r="B14" s="33"/>
      <c r="C14" s="33"/>
      <c r="D14" s="34"/>
      <c r="E14" s="34"/>
      <c r="F14" s="35"/>
    </row>
    <row r="15" spans="1:6" x14ac:dyDescent="0.25">
      <c r="A15" s="32" t="s">
        <v>30</v>
      </c>
      <c r="B15" s="33"/>
      <c r="C15" s="33"/>
      <c r="D15" s="34"/>
      <c r="E15" s="34"/>
      <c r="F15" s="35"/>
    </row>
    <row r="16" spans="1:6" x14ac:dyDescent="0.25">
      <c r="A16" s="37"/>
      <c r="B16" s="38">
        <f>SUM(B6:B11)</f>
        <v>180900000</v>
      </c>
      <c r="C16" s="38">
        <f t="shared" ref="C16:F16" si="1">SUM(C6:C11)</f>
        <v>81500000</v>
      </c>
      <c r="D16" s="38">
        <f t="shared" si="1"/>
        <v>156200000</v>
      </c>
      <c r="E16" s="38">
        <f t="shared" si="1"/>
        <v>199000000</v>
      </c>
      <c r="F16" s="38">
        <f t="shared" si="1"/>
        <v>80400000</v>
      </c>
    </row>
    <row r="17" spans="1:6" x14ac:dyDescent="0.25">
      <c r="A17" s="60" t="s">
        <v>62</v>
      </c>
      <c r="B17" s="38">
        <f>SUM(B18:B24)</f>
        <v>100200000</v>
      </c>
      <c r="C17" s="38">
        <f>SUM(C18:C24)</f>
        <v>35900000</v>
      </c>
      <c r="D17" s="38">
        <f>SUM(D18:D24)</f>
        <v>91200000</v>
      </c>
      <c r="E17" s="38">
        <f>SUM(E18:E24)</f>
        <v>120100000</v>
      </c>
      <c r="F17" s="38">
        <f t="shared" ref="F17" si="2">SUM(F18:F23)</f>
        <v>41000000</v>
      </c>
    </row>
    <row r="18" spans="1:6" x14ac:dyDescent="0.25">
      <c r="A18" s="32" t="s">
        <v>31</v>
      </c>
      <c r="B18" s="33"/>
      <c r="C18" s="33"/>
      <c r="D18" s="34"/>
      <c r="E18" s="34"/>
      <c r="F18" s="35"/>
    </row>
    <row r="19" spans="1:6" x14ac:dyDescent="0.25">
      <c r="A19" s="32" t="s">
        <v>32</v>
      </c>
      <c r="B19" s="33"/>
      <c r="C19" s="33"/>
      <c r="D19" s="34"/>
      <c r="E19" s="34"/>
      <c r="F19" s="35"/>
    </row>
    <row r="20" spans="1:6" x14ac:dyDescent="0.25">
      <c r="A20" s="32" t="s">
        <v>83</v>
      </c>
      <c r="B20" s="33">
        <v>87200000</v>
      </c>
      <c r="C20" s="33">
        <v>25400000</v>
      </c>
      <c r="D20" s="34">
        <v>65500000</v>
      </c>
      <c r="E20" s="34">
        <v>84200000</v>
      </c>
      <c r="F20" s="35">
        <v>27000000</v>
      </c>
    </row>
    <row r="21" spans="1:6" x14ac:dyDescent="0.25">
      <c r="A21" s="32" t="s">
        <v>84</v>
      </c>
      <c r="B21" s="33"/>
      <c r="C21" s="33">
        <v>10500000</v>
      </c>
      <c r="D21" s="34">
        <v>25700000</v>
      </c>
      <c r="E21" s="34"/>
      <c r="F21" s="35">
        <v>14000000</v>
      </c>
    </row>
    <row r="22" spans="1:6" x14ac:dyDescent="0.25">
      <c r="A22" s="32" t="s">
        <v>33</v>
      </c>
      <c r="B22" s="33"/>
      <c r="C22" s="33"/>
      <c r="D22" s="34"/>
      <c r="E22" s="34"/>
      <c r="F22" s="35"/>
    </row>
    <row r="23" spans="1:6" x14ac:dyDescent="0.25">
      <c r="A23" s="32" t="s">
        <v>34</v>
      </c>
      <c r="B23" s="33"/>
      <c r="C23" s="33"/>
      <c r="D23" s="34"/>
      <c r="E23" s="34"/>
      <c r="F23" s="35"/>
    </row>
    <row r="24" spans="1:6" x14ac:dyDescent="0.25">
      <c r="A24" s="32" t="s">
        <v>86</v>
      </c>
      <c r="B24" s="33">
        <v>13000000</v>
      </c>
      <c r="C24" s="33"/>
      <c r="D24" s="34"/>
      <c r="E24" s="34">
        <v>35900000</v>
      </c>
      <c r="F24" s="61"/>
    </row>
    <row r="25" spans="1:6" x14ac:dyDescent="0.25">
      <c r="A25" s="30" t="s">
        <v>63</v>
      </c>
      <c r="B25" s="38">
        <f>B16-B17</f>
        <v>80700000</v>
      </c>
      <c r="C25" s="38">
        <f t="shared" ref="C25:F25" si="3">C16-C17</f>
        <v>45600000</v>
      </c>
      <c r="D25" s="38">
        <f t="shared" si="3"/>
        <v>65000000</v>
      </c>
      <c r="E25" s="38">
        <f t="shared" si="3"/>
        <v>78900000</v>
      </c>
      <c r="F25" s="38">
        <f t="shared" si="3"/>
        <v>39400000</v>
      </c>
    </row>
    <row r="26" spans="1:6" x14ac:dyDescent="0.25">
      <c r="A26" s="24" t="s">
        <v>64</v>
      </c>
      <c r="B26" s="33">
        <v>27200000</v>
      </c>
      <c r="C26" s="33">
        <v>16000000</v>
      </c>
      <c r="D26" s="34">
        <v>21300000</v>
      </c>
      <c r="E26" s="34">
        <v>24100000</v>
      </c>
      <c r="F26" s="35">
        <v>12700000</v>
      </c>
    </row>
    <row r="27" spans="1:6" x14ac:dyDescent="0.25">
      <c r="A27" s="30" t="s">
        <v>65</v>
      </c>
      <c r="B27" s="38">
        <f>B25-B26</f>
        <v>53500000</v>
      </c>
      <c r="C27" s="38">
        <f t="shared" ref="C27:F27" si="4">C25-C26</f>
        <v>29600000</v>
      </c>
      <c r="D27" s="38">
        <f t="shared" si="4"/>
        <v>43700000</v>
      </c>
      <c r="E27" s="38">
        <f t="shared" si="4"/>
        <v>54800000</v>
      </c>
      <c r="F27" s="38">
        <f t="shared" si="4"/>
        <v>26700000</v>
      </c>
    </row>
    <row r="28" spans="1:6" x14ac:dyDescent="0.25">
      <c r="A28" s="62"/>
      <c r="B28" s="38"/>
      <c r="C28" s="38"/>
      <c r="D28" s="38"/>
      <c r="E28" s="38"/>
      <c r="F28" s="38"/>
    </row>
    <row r="29" spans="1:6" ht="15.75" thickBot="1" x14ac:dyDescent="0.3">
      <c r="A29" s="30" t="s">
        <v>66</v>
      </c>
      <c r="B29" s="39">
        <f>B27/('1'!B8/10)</f>
        <v>1.2412993039443156</v>
      </c>
      <c r="C29" s="39">
        <f>C27/('1'!C8/10)</f>
        <v>0.6867749419953596</v>
      </c>
      <c r="D29" s="39">
        <f>D27/('1'!D8/10)</f>
        <v>1.0139211136890951</v>
      </c>
      <c r="E29" s="39">
        <f>E27/('1'!E8/10)</f>
        <v>1.271461716937355</v>
      </c>
      <c r="F29" s="39">
        <f>F27/('1'!F8/10)</f>
        <v>0.61948955916473314</v>
      </c>
    </row>
    <row r="30" spans="1:6" ht="15.75" x14ac:dyDescent="0.25">
      <c r="A30" s="63" t="s">
        <v>67</v>
      </c>
      <c r="B30" s="41">
        <f>'1'!B8/10</f>
        <v>43100000</v>
      </c>
      <c r="C30" s="41">
        <f>'1'!C8/10</f>
        <v>43100000</v>
      </c>
      <c r="D30" s="41">
        <f>'1'!D8/10</f>
        <v>43100000</v>
      </c>
      <c r="E30" s="41">
        <f>'1'!E8/10</f>
        <v>43100000</v>
      </c>
      <c r="F30" s="41">
        <f>'1'!F8/10</f>
        <v>43100000</v>
      </c>
    </row>
    <row r="31" spans="1:6" ht="15.75" x14ac:dyDescent="0.25">
      <c r="A31" s="40"/>
      <c r="B31" s="41"/>
      <c r="C31" s="41"/>
      <c r="D31" s="42"/>
      <c r="E31" s="42"/>
      <c r="F31" s="45"/>
    </row>
    <row r="32" spans="1:6" ht="15.75" x14ac:dyDescent="0.25">
      <c r="A32" s="40"/>
      <c r="B32" s="41"/>
      <c r="C32" s="41"/>
      <c r="D32" s="42"/>
      <c r="E32" s="42"/>
      <c r="F32" s="45"/>
    </row>
    <row r="33" spans="1:6" ht="15.75" x14ac:dyDescent="0.25">
      <c r="A33" s="40"/>
      <c r="B33" s="41"/>
      <c r="C33" s="41"/>
      <c r="D33" s="42"/>
      <c r="E33" s="42"/>
      <c r="F33" s="45"/>
    </row>
    <row r="34" spans="1:6" ht="15.75" x14ac:dyDescent="0.25">
      <c r="A34" s="40"/>
      <c r="B34" s="41"/>
      <c r="C34" s="41"/>
      <c r="D34" s="42"/>
      <c r="E34" s="42"/>
      <c r="F34" s="45"/>
    </row>
    <row r="35" spans="1:6" ht="15.75" x14ac:dyDescent="0.25">
      <c r="A35" s="40"/>
      <c r="B35" s="41"/>
      <c r="C35" s="41"/>
      <c r="D35" s="43"/>
      <c r="E35" s="43"/>
      <c r="F35" s="45"/>
    </row>
    <row r="36" spans="1:6" ht="15.75" x14ac:dyDescent="0.25">
      <c r="A36" s="40"/>
      <c r="B36" s="41"/>
      <c r="C36" s="41"/>
      <c r="D36" s="42"/>
      <c r="E36" s="42"/>
      <c r="F36" s="45"/>
    </row>
    <row r="37" spans="1:6" ht="15.75" x14ac:dyDescent="0.25">
      <c r="A37" s="40"/>
      <c r="B37" s="41"/>
      <c r="C37" s="41"/>
      <c r="D37" s="42"/>
      <c r="E37" s="42"/>
      <c r="F37" s="45"/>
    </row>
    <row r="38" spans="1:6" ht="15.75" x14ac:dyDescent="0.25">
      <c r="A38" s="40"/>
      <c r="B38" s="41"/>
      <c r="C38" s="41"/>
      <c r="D38" s="43"/>
      <c r="E38" s="43"/>
      <c r="F38" s="45"/>
    </row>
    <row r="39" spans="1:6" ht="15.75" x14ac:dyDescent="0.25">
      <c r="A39" s="40"/>
      <c r="B39" s="41"/>
      <c r="C39" s="41"/>
      <c r="D39" s="42"/>
      <c r="E39" s="43"/>
      <c r="F39" s="44"/>
    </row>
    <row r="40" spans="1:6" ht="15.75" x14ac:dyDescent="0.25">
      <c r="A40" s="40"/>
      <c r="B40" s="41"/>
      <c r="C40" s="41"/>
      <c r="D40" s="42"/>
      <c r="E40" s="42"/>
      <c r="F40" s="44"/>
    </row>
    <row r="41" spans="1:6" ht="15.75" x14ac:dyDescent="0.25">
      <c r="A41" s="40"/>
      <c r="B41" s="41"/>
      <c r="C41" s="41"/>
      <c r="D41" s="42"/>
      <c r="E41" s="42"/>
      <c r="F41" s="45"/>
    </row>
    <row r="42" spans="1:6" ht="15.75" x14ac:dyDescent="0.25">
      <c r="A42" s="40"/>
      <c r="B42" s="41"/>
      <c r="C42" s="41"/>
      <c r="D42" s="43"/>
      <c r="E42" s="42"/>
      <c r="F42" s="44"/>
    </row>
    <row r="43" spans="1:6" ht="15.75" x14ac:dyDescent="0.25">
      <c r="A43" s="40"/>
      <c r="B43" s="41"/>
      <c r="C43" s="41"/>
      <c r="D43" s="42"/>
      <c r="E43" s="43"/>
      <c r="F43" s="44"/>
    </row>
    <row r="44" spans="1:6" ht="15.75" x14ac:dyDescent="0.25">
      <c r="A44" s="46"/>
      <c r="B44" s="47"/>
      <c r="C44" s="47"/>
      <c r="D44" s="48"/>
      <c r="E44" s="48"/>
      <c r="F44" s="49"/>
    </row>
    <row r="45" spans="1:6" ht="15.75" x14ac:dyDescent="0.25">
      <c r="A45" s="46"/>
      <c r="B45" s="47"/>
      <c r="C45" s="47"/>
      <c r="D45" s="48"/>
      <c r="E45" s="48"/>
      <c r="F45" s="49"/>
    </row>
    <row r="46" spans="1:6" ht="15.75" x14ac:dyDescent="0.25">
      <c r="A46" s="40"/>
      <c r="B46" s="41"/>
      <c r="C46" s="41"/>
      <c r="D46" s="42"/>
      <c r="E46" s="42"/>
      <c r="F46" s="45"/>
    </row>
    <row r="47" spans="1:6" ht="15.75" x14ac:dyDescent="0.25">
      <c r="A47" s="40"/>
      <c r="B47" s="41"/>
      <c r="C47" s="41"/>
      <c r="D47" s="42"/>
      <c r="E47" s="42"/>
      <c r="F47" s="45"/>
    </row>
    <row r="48" spans="1:6" ht="15.75" x14ac:dyDescent="0.25">
      <c r="A48" s="40"/>
      <c r="B48" s="41"/>
      <c r="C48" s="41"/>
      <c r="D48" s="42"/>
      <c r="E48" s="42"/>
      <c r="F48" s="45"/>
    </row>
    <row r="49" spans="1:6" ht="15.75" x14ac:dyDescent="0.25">
      <c r="A49" s="46"/>
      <c r="B49" s="47"/>
      <c r="C49" s="47"/>
      <c r="D49" s="43"/>
      <c r="E49" s="48"/>
      <c r="F49" s="49"/>
    </row>
    <row r="50" spans="1:6" ht="16.5" thickBot="1" x14ac:dyDescent="0.3">
      <c r="A50" s="40"/>
      <c r="B50" s="41"/>
      <c r="C50" s="41"/>
      <c r="D50" s="42"/>
      <c r="E50" s="42"/>
      <c r="F50" s="45"/>
    </row>
    <row r="51" spans="1:6" ht="16.5" thickBot="1" x14ac:dyDescent="0.3">
      <c r="A51" s="46"/>
      <c r="B51" s="47"/>
      <c r="C51" s="47"/>
      <c r="D51" s="50"/>
      <c r="E51" s="51"/>
      <c r="F51" s="52"/>
    </row>
    <row r="52" spans="1:6" ht="16.5" thickBot="1" x14ac:dyDescent="0.3">
      <c r="A52" s="53"/>
      <c r="B52" s="54"/>
      <c r="C52" s="54"/>
      <c r="D52" s="55"/>
      <c r="E52" s="55"/>
      <c r="F52" s="55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tabSelected="1" topLeftCell="B10" workbookViewId="0">
      <pane xSplit="1" topLeftCell="C1" activePane="topRight" state="frozen"/>
      <selection activeCell="B1" sqref="B1"/>
      <selection pane="topRight" activeCell="B12" sqref="B12"/>
    </sheetView>
  </sheetViews>
  <sheetFormatPr defaultRowHeight="15" x14ac:dyDescent="0.25"/>
  <cols>
    <col min="1" max="1" width="8.140625" style="1" customWidth="1"/>
    <col min="2" max="2" width="56.28515625" style="1" bestFit="1" customWidth="1"/>
    <col min="3" max="4" width="17.85546875" style="1" customWidth="1"/>
    <col min="5" max="7" width="18.140625" style="1" bestFit="1" customWidth="1"/>
    <col min="8" max="16384" width="9.140625" style="1"/>
  </cols>
  <sheetData>
    <row r="1" spans="2:7" ht="18.75" x14ac:dyDescent="0.3">
      <c r="B1" s="3" t="s">
        <v>44</v>
      </c>
      <c r="C1" s="3"/>
      <c r="D1" s="3"/>
    </row>
    <row r="2" spans="2:7" ht="15.75" x14ac:dyDescent="0.25">
      <c r="B2" s="56" t="s">
        <v>68</v>
      </c>
    </row>
    <row r="3" spans="2:7" ht="15.75" thickBot="1" x14ac:dyDescent="0.3">
      <c r="B3" s="18" t="s">
        <v>51</v>
      </c>
      <c r="C3" s="74" t="s">
        <v>78</v>
      </c>
      <c r="D3" s="74" t="s">
        <v>80</v>
      </c>
      <c r="E3" s="74" t="s">
        <v>79</v>
      </c>
      <c r="F3" s="74" t="s">
        <v>78</v>
      </c>
      <c r="G3" s="74" t="s">
        <v>77</v>
      </c>
    </row>
    <row r="4" spans="2:7" ht="15.75" x14ac:dyDescent="0.25">
      <c r="B4" s="64"/>
      <c r="C4" s="73">
        <v>43008</v>
      </c>
      <c r="D4" s="73">
        <v>43190</v>
      </c>
      <c r="E4" s="73">
        <v>43281</v>
      </c>
      <c r="F4" s="73">
        <v>43373</v>
      </c>
      <c r="G4" s="72">
        <v>43555</v>
      </c>
    </row>
    <row r="5" spans="2:7" x14ac:dyDescent="0.25">
      <c r="B5" s="30" t="s">
        <v>69</v>
      </c>
      <c r="C5" s="69"/>
      <c r="D5" s="69"/>
      <c r="E5" s="70"/>
      <c r="F5" s="70"/>
      <c r="G5" s="71"/>
    </row>
    <row r="6" spans="2:7" ht="15.75" x14ac:dyDescent="0.25">
      <c r="B6" s="65" t="s">
        <v>35</v>
      </c>
      <c r="C6" s="86">
        <v>244900000</v>
      </c>
      <c r="D6" s="86">
        <v>81900000</v>
      </c>
      <c r="E6" s="81">
        <v>178200000</v>
      </c>
      <c r="F6" s="81">
        <v>245800000</v>
      </c>
      <c r="G6" s="82">
        <v>80400000</v>
      </c>
    </row>
    <row r="7" spans="2:7" ht="15.75" x14ac:dyDescent="0.25">
      <c r="B7" s="65" t="s">
        <v>36</v>
      </c>
      <c r="C7" s="86">
        <v>-7100000</v>
      </c>
      <c r="D7" s="86">
        <v>-5000000</v>
      </c>
      <c r="E7" s="81">
        <v>-8800000</v>
      </c>
      <c r="F7" s="81">
        <v>-9800000</v>
      </c>
      <c r="G7" s="82">
        <v>-5000000</v>
      </c>
    </row>
    <row r="8" spans="2:7" ht="15.75" x14ac:dyDescent="0.25">
      <c r="B8" s="65" t="s">
        <v>37</v>
      </c>
      <c r="C8" s="86">
        <v>-197000000</v>
      </c>
      <c r="D8" s="86">
        <v>-54700000</v>
      </c>
      <c r="E8" s="81">
        <v>-134800000</v>
      </c>
      <c r="F8" s="81">
        <v>-173800000</v>
      </c>
      <c r="G8" s="82">
        <v>-57100000</v>
      </c>
    </row>
    <row r="9" spans="2:7" ht="15.75" x14ac:dyDescent="0.25">
      <c r="B9" s="66"/>
      <c r="C9" s="85">
        <f>SUM(C6:C8)</f>
        <v>40800000</v>
      </c>
      <c r="D9" s="85">
        <f t="shared" ref="D9:G9" si="0">SUM(D6:D8)</f>
        <v>22200000</v>
      </c>
      <c r="E9" s="85">
        <f t="shared" si="0"/>
        <v>34600000</v>
      </c>
      <c r="F9" s="85">
        <f t="shared" si="0"/>
        <v>62200000</v>
      </c>
      <c r="G9" s="85">
        <f t="shared" si="0"/>
        <v>18300000</v>
      </c>
    </row>
    <row r="10" spans="2:7" ht="15.75" x14ac:dyDescent="0.25">
      <c r="B10" s="30" t="s">
        <v>70</v>
      </c>
      <c r="C10" s="85"/>
      <c r="D10" s="85"/>
      <c r="E10" s="83"/>
      <c r="F10" s="83"/>
      <c r="G10" s="84"/>
    </row>
    <row r="11" spans="2:7" ht="15.75" x14ac:dyDescent="0.25">
      <c r="B11" s="65" t="s">
        <v>38</v>
      </c>
      <c r="C11" s="86">
        <v>-5500000</v>
      </c>
      <c r="D11" s="86">
        <v>-3000000</v>
      </c>
      <c r="E11" s="81">
        <v>-4000000</v>
      </c>
      <c r="F11" s="81">
        <v>-5000000</v>
      </c>
      <c r="G11" s="82">
        <v>-500000</v>
      </c>
    </row>
    <row r="12" spans="2:7" ht="15.75" x14ac:dyDescent="0.25">
      <c r="B12" s="65" t="s">
        <v>39</v>
      </c>
      <c r="C12" s="86"/>
      <c r="D12" s="86"/>
      <c r="E12" s="81"/>
      <c r="F12" s="81"/>
      <c r="G12" s="82"/>
    </row>
    <row r="13" spans="2:7" ht="15.75" x14ac:dyDescent="0.25">
      <c r="B13" s="65" t="s">
        <v>40</v>
      </c>
      <c r="C13" s="86"/>
      <c r="D13" s="86"/>
      <c r="E13" s="81"/>
      <c r="F13" s="81"/>
      <c r="G13" s="82"/>
    </row>
    <row r="14" spans="2:7" ht="15.75" x14ac:dyDescent="0.25">
      <c r="B14" s="65" t="s">
        <v>41</v>
      </c>
      <c r="C14" s="86">
        <v>37800000</v>
      </c>
      <c r="D14" s="86">
        <v>18400000</v>
      </c>
      <c r="E14" s="81">
        <v>21600000</v>
      </c>
      <c r="F14" s="81">
        <v>32800000</v>
      </c>
      <c r="G14" s="82">
        <v>16700000</v>
      </c>
    </row>
    <row r="15" spans="2:7" ht="15.75" x14ac:dyDescent="0.25">
      <c r="B15" s="65" t="s">
        <v>47</v>
      </c>
      <c r="C15" s="86"/>
      <c r="D15" s="86"/>
      <c r="E15" s="81"/>
      <c r="F15" s="81"/>
      <c r="G15" s="82"/>
    </row>
    <row r="16" spans="2:7" ht="15.75" x14ac:dyDescent="0.25">
      <c r="B16" s="65" t="s">
        <v>42</v>
      </c>
      <c r="C16" s="86"/>
      <c r="D16" s="86"/>
      <c r="E16" s="81"/>
      <c r="F16" s="81"/>
      <c r="G16" s="82"/>
    </row>
    <row r="17" spans="2:23" ht="15.75" x14ac:dyDescent="0.25">
      <c r="B17" s="66"/>
      <c r="C17" s="85">
        <f>SUM(C11:C16)</f>
        <v>32300000</v>
      </c>
      <c r="D17" s="85">
        <f t="shared" ref="D17:G17" si="1">SUM(D11:D16)</f>
        <v>15400000</v>
      </c>
      <c r="E17" s="85">
        <f t="shared" si="1"/>
        <v>17600000</v>
      </c>
      <c r="F17" s="85">
        <f t="shared" si="1"/>
        <v>27800000</v>
      </c>
      <c r="G17" s="85">
        <f t="shared" si="1"/>
        <v>16200000</v>
      </c>
    </row>
    <row r="18" spans="2:23" ht="15.75" x14ac:dyDescent="0.25">
      <c r="B18" s="30" t="s">
        <v>71</v>
      </c>
      <c r="C18" s="85"/>
      <c r="D18" s="85"/>
      <c r="E18" s="85"/>
      <c r="F18" s="85"/>
      <c r="G18" s="85"/>
    </row>
    <row r="19" spans="2:23" ht="15.75" x14ac:dyDescent="0.25">
      <c r="B19" s="65" t="s">
        <v>43</v>
      </c>
      <c r="C19" s="86">
        <v>-43100000</v>
      </c>
      <c r="D19" s="86"/>
      <c r="E19" s="81"/>
      <c r="F19" s="81">
        <v>-43100000</v>
      </c>
      <c r="G19" s="82"/>
    </row>
    <row r="20" spans="2:23" ht="15.75" x14ac:dyDescent="0.25">
      <c r="B20" s="66"/>
      <c r="C20" s="85">
        <f>C19</f>
        <v>-43100000</v>
      </c>
      <c r="D20" s="85">
        <f t="shared" ref="D20:G20" si="2">D19</f>
        <v>0</v>
      </c>
      <c r="E20" s="85">
        <f t="shared" si="2"/>
        <v>0</v>
      </c>
      <c r="F20" s="85">
        <f t="shared" si="2"/>
        <v>-43100000</v>
      </c>
      <c r="G20" s="85">
        <f t="shared" si="2"/>
        <v>0</v>
      </c>
    </row>
    <row r="21" spans="2:23" ht="15.75" x14ac:dyDescent="0.25">
      <c r="B21" s="66"/>
      <c r="C21" s="85"/>
      <c r="D21" s="85"/>
      <c r="E21" s="85"/>
      <c r="F21" s="85"/>
      <c r="G21" s="85"/>
    </row>
    <row r="22" spans="2:23" ht="15.75" x14ac:dyDescent="0.25">
      <c r="B22" s="18" t="s">
        <v>72</v>
      </c>
      <c r="C22" s="85">
        <f>C20+C17+C9</f>
        <v>30000000</v>
      </c>
      <c r="D22" s="85">
        <f t="shared" ref="D22:G22" si="3">D20+D17+D9</f>
        <v>37600000</v>
      </c>
      <c r="E22" s="85">
        <f t="shared" si="3"/>
        <v>52200000</v>
      </c>
      <c r="F22" s="85">
        <f t="shared" si="3"/>
        <v>46900000</v>
      </c>
      <c r="G22" s="85">
        <f t="shared" si="3"/>
        <v>34500000</v>
      </c>
    </row>
    <row r="23" spans="2:23" ht="15.75" x14ac:dyDescent="0.25">
      <c r="B23" s="63" t="s">
        <v>73</v>
      </c>
      <c r="C23" s="86">
        <v>963600000</v>
      </c>
      <c r="D23" s="86">
        <v>938800000</v>
      </c>
      <c r="E23" s="81">
        <v>938800000</v>
      </c>
      <c r="F23" s="81">
        <v>938800000</v>
      </c>
      <c r="G23" s="82">
        <v>939400000</v>
      </c>
    </row>
    <row r="24" spans="2:23" ht="15.75" x14ac:dyDescent="0.25">
      <c r="B24" s="30" t="s">
        <v>74</v>
      </c>
      <c r="C24" s="85">
        <f>C22+C23</f>
        <v>993600000</v>
      </c>
      <c r="D24" s="85">
        <f t="shared" ref="D24:W24" si="4">D22+D23</f>
        <v>976400000</v>
      </c>
      <c r="E24" s="85">
        <f>E22+E23</f>
        <v>991000000</v>
      </c>
      <c r="F24" s="85">
        <f t="shared" si="4"/>
        <v>985700000</v>
      </c>
      <c r="G24" s="85">
        <f t="shared" si="4"/>
        <v>973900000</v>
      </c>
      <c r="H24" s="67"/>
      <c r="I24" s="67"/>
      <c r="J24" s="67"/>
      <c r="K24" s="67"/>
      <c r="L24" s="67">
        <f t="shared" si="4"/>
        <v>0</v>
      </c>
      <c r="M24" s="67">
        <f t="shared" si="4"/>
        <v>0</v>
      </c>
      <c r="N24" s="67">
        <f t="shared" si="4"/>
        <v>0</v>
      </c>
      <c r="O24" s="67">
        <f t="shared" si="4"/>
        <v>0</v>
      </c>
      <c r="P24" s="67">
        <f t="shared" si="4"/>
        <v>0</v>
      </c>
      <c r="Q24" s="67">
        <f t="shared" si="4"/>
        <v>0</v>
      </c>
      <c r="R24" s="67">
        <f t="shared" si="4"/>
        <v>0</v>
      </c>
      <c r="S24" s="67">
        <f t="shared" si="4"/>
        <v>0</v>
      </c>
      <c r="T24" s="67">
        <f t="shared" si="4"/>
        <v>0</v>
      </c>
      <c r="U24" s="67">
        <f t="shared" si="4"/>
        <v>0</v>
      </c>
      <c r="V24" s="67">
        <f t="shared" si="4"/>
        <v>0</v>
      </c>
      <c r="W24" s="67">
        <f t="shared" si="4"/>
        <v>0</v>
      </c>
    </row>
    <row r="25" spans="2:23" x14ac:dyDescent="0.25">
      <c r="B25" s="62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</row>
    <row r="26" spans="2:23" ht="15.75" thickBot="1" x14ac:dyDescent="0.3">
      <c r="B26" s="30" t="s">
        <v>75</v>
      </c>
      <c r="C26" s="68">
        <f>C9/('1'!B8/10)</f>
        <v>0.94663573085846864</v>
      </c>
      <c r="D26" s="68">
        <f>D9/('1'!C8/10)</f>
        <v>0.51508120649651967</v>
      </c>
      <c r="E26" s="68">
        <f>E9/('1'!D8/10)</f>
        <v>0.80278422273781902</v>
      </c>
      <c r="F26" s="68">
        <f>F9/('1'!E8/10)</f>
        <v>1.4431554524361949</v>
      </c>
      <c r="G26" s="68">
        <f>G9/('1'!F8/10)</f>
        <v>0.42459396751740142</v>
      </c>
    </row>
    <row r="27" spans="2:23" ht="15.75" x14ac:dyDescent="0.25">
      <c r="B27" s="30" t="s">
        <v>76</v>
      </c>
      <c r="C27" s="6">
        <f>'1'!B8/10</f>
        <v>43100000</v>
      </c>
      <c r="D27" s="6">
        <f>'1'!C8/10</f>
        <v>43100000</v>
      </c>
      <c r="E27" s="6">
        <f>'1'!D8/10</f>
        <v>43100000</v>
      </c>
      <c r="F27" s="6">
        <f>'1'!E8/10</f>
        <v>43100000</v>
      </c>
      <c r="G27" s="6">
        <f>'1'!F8/10</f>
        <v>43100000</v>
      </c>
    </row>
    <row r="28" spans="2:23" ht="15.75" x14ac:dyDescent="0.25">
      <c r="B28" s="9"/>
      <c r="C28" s="10"/>
      <c r="D28" s="10"/>
      <c r="E28" s="11"/>
      <c r="F28" s="11"/>
      <c r="G28" s="12"/>
    </row>
    <row r="29" spans="2:23" ht="15.75" x14ac:dyDescent="0.25">
      <c r="B29" s="5"/>
      <c r="C29" s="6"/>
      <c r="D29" s="6"/>
      <c r="E29" s="7"/>
      <c r="F29" s="7"/>
      <c r="G29" s="8"/>
    </row>
    <row r="30" spans="2:23" ht="15.75" x14ac:dyDescent="0.25">
      <c r="B30" s="9"/>
      <c r="C30" s="10"/>
      <c r="D30" s="10"/>
      <c r="E30" s="11"/>
      <c r="F30" s="11"/>
      <c r="G30" s="12"/>
    </row>
    <row r="31" spans="2:23" ht="15.75" x14ac:dyDescent="0.25">
      <c r="B31" s="9"/>
      <c r="C31" s="10"/>
      <c r="D31" s="10"/>
      <c r="E31" s="11"/>
      <c r="F31" s="11"/>
      <c r="G31" s="12"/>
    </row>
    <row r="32" spans="2:23" ht="15.75" x14ac:dyDescent="0.25">
      <c r="B32" s="5"/>
      <c r="C32" s="6"/>
      <c r="D32" s="6"/>
      <c r="E32" s="7"/>
      <c r="F32" s="7"/>
      <c r="G32" s="8"/>
    </row>
    <row r="33" spans="2:7" ht="15.75" x14ac:dyDescent="0.25">
      <c r="B33" s="9"/>
      <c r="C33" s="10"/>
      <c r="D33" s="10"/>
      <c r="E33" s="11"/>
      <c r="F33" s="11"/>
      <c r="G33" s="12"/>
    </row>
    <row r="34" spans="2:7" ht="16.5" thickBot="1" x14ac:dyDescent="0.3">
      <c r="B34" s="15"/>
      <c r="C34" s="17"/>
      <c r="D34" s="17"/>
      <c r="E34" s="16"/>
      <c r="F34" s="16"/>
      <c r="G34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2020-04-12T06:06:19Z</dcterms:modified>
</cp:coreProperties>
</file>