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i2toIn73uuHDePD0v39kjisDC4bg=="/>
    </ext>
  </extLst>
</workbook>
</file>

<file path=xl/calcChain.xml><?xml version="1.0" encoding="utf-8"?>
<calcChain xmlns="http://schemas.openxmlformats.org/spreadsheetml/2006/main">
  <c r="H30" i="3" l="1"/>
  <c r="G30" i="3"/>
  <c r="F30" i="3"/>
  <c r="E30" i="3"/>
  <c r="D30" i="3"/>
  <c r="C30" i="3"/>
  <c r="B30" i="3"/>
  <c r="G29" i="3"/>
  <c r="C29" i="3"/>
  <c r="H26" i="3"/>
  <c r="G26" i="3"/>
  <c r="C23" i="3"/>
  <c r="C26" i="3" s="1"/>
  <c r="H21" i="3"/>
  <c r="G21" i="3"/>
  <c r="F21" i="3"/>
  <c r="E21" i="3"/>
  <c r="D21" i="3"/>
  <c r="C21" i="3"/>
  <c r="B21" i="3"/>
  <c r="H15" i="3"/>
  <c r="G15" i="3"/>
  <c r="F15" i="3"/>
  <c r="E15" i="3"/>
  <c r="D15" i="3"/>
  <c r="C15" i="3"/>
  <c r="B15" i="3"/>
  <c r="H11" i="3"/>
  <c r="H29" i="3" s="1"/>
  <c r="G11" i="3"/>
  <c r="F11" i="3"/>
  <c r="F29" i="3" s="1"/>
  <c r="E11" i="3"/>
  <c r="E29" i="3" s="1"/>
  <c r="D11" i="3"/>
  <c r="D29" i="3" s="1"/>
  <c r="C11" i="3"/>
  <c r="B11" i="3"/>
  <c r="B29" i="3" s="1"/>
  <c r="H29" i="2"/>
  <c r="G29" i="2"/>
  <c r="F29" i="2"/>
  <c r="E29" i="2"/>
  <c r="D29" i="2"/>
  <c r="C29" i="2"/>
  <c r="B29" i="2"/>
  <c r="H22" i="2"/>
  <c r="G22" i="2"/>
  <c r="F22" i="2"/>
  <c r="E22" i="2"/>
  <c r="D22" i="2"/>
  <c r="C22" i="2"/>
  <c r="B22" i="2"/>
  <c r="F19" i="2"/>
  <c r="F21" i="2" s="1"/>
  <c r="F25" i="2" s="1"/>
  <c r="B19" i="2"/>
  <c r="B21" i="2" s="1"/>
  <c r="B25" i="2" s="1"/>
  <c r="F16" i="2"/>
  <c r="E16" i="2"/>
  <c r="E19" i="2" s="1"/>
  <c r="B16" i="2"/>
  <c r="H12" i="2"/>
  <c r="G12" i="2"/>
  <c r="F12" i="2"/>
  <c r="E12" i="2"/>
  <c r="D12" i="2"/>
  <c r="C12" i="2"/>
  <c r="B12" i="2"/>
  <c r="H10" i="2"/>
  <c r="H16" i="2" s="1"/>
  <c r="H19" i="2" s="1"/>
  <c r="H21" i="2" s="1"/>
  <c r="H25" i="2" s="1"/>
  <c r="H28" i="2" s="1"/>
  <c r="G10" i="2"/>
  <c r="G16" i="2" s="1"/>
  <c r="G19" i="2" s="1"/>
  <c r="G21" i="2" s="1"/>
  <c r="G25" i="2" s="1"/>
  <c r="G28" i="2" s="1"/>
  <c r="F10" i="2"/>
  <c r="E10" i="2"/>
  <c r="D10" i="2"/>
  <c r="D16" i="2" s="1"/>
  <c r="D19" i="2" s="1"/>
  <c r="C10" i="2"/>
  <c r="C16" i="2" s="1"/>
  <c r="C19" i="2" s="1"/>
  <c r="B10" i="2"/>
  <c r="H43" i="1"/>
  <c r="G43" i="1"/>
  <c r="F43" i="1"/>
  <c r="E43" i="1"/>
  <c r="D43" i="1"/>
  <c r="C43" i="1"/>
  <c r="B43" i="1"/>
  <c r="F42" i="1"/>
  <c r="E42" i="1"/>
  <c r="B42" i="1"/>
  <c r="H38" i="1"/>
  <c r="H42" i="1" s="1"/>
  <c r="G38" i="1"/>
  <c r="G40" i="1" s="1"/>
  <c r="F38" i="1"/>
  <c r="F8" i="4" s="1"/>
  <c r="E38" i="1"/>
  <c r="E8" i="4" s="1"/>
  <c r="D38" i="1"/>
  <c r="D42" i="1" s="1"/>
  <c r="C38" i="1"/>
  <c r="C40" i="1" s="1"/>
  <c r="B38" i="1"/>
  <c r="B8" i="4" s="1"/>
  <c r="G34" i="1"/>
  <c r="F34" i="1"/>
  <c r="F40" i="1" s="1"/>
  <c r="C34" i="1"/>
  <c r="B34" i="1"/>
  <c r="B40" i="1" s="1"/>
  <c r="H33" i="1"/>
  <c r="G33" i="1"/>
  <c r="F33" i="1"/>
  <c r="E33" i="1"/>
  <c r="D33" i="1"/>
  <c r="C33" i="1"/>
  <c r="B33" i="1"/>
  <c r="H26" i="1"/>
  <c r="H34" i="1" s="1"/>
  <c r="H40" i="1" s="1"/>
  <c r="G26" i="1"/>
  <c r="F26" i="1"/>
  <c r="E26" i="1"/>
  <c r="E34" i="1" s="1"/>
  <c r="E40" i="1" s="1"/>
  <c r="D26" i="1"/>
  <c r="D34" i="1" s="1"/>
  <c r="D40" i="1" s="1"/>
  <c r="C26" i="1"/>
  <c r="B26" i="1"/>
  <c r="H19" i="1"/>
  <c r="G19" i="1"/>
  <c r="D19" i="1"/>
  <c r="C19" i="1"/>
  <c r="H18" i="1"/>
  <c r="G18" i="1"/>
  <c r="F18" i="1"/>
  <c r="F9" i="4" s="1"/>
  <c r="E18" i="1"/>
  <c r="E9" i="4" s="1"/>
  <c r="D18" i="1"/>
  <c r="D9" i="4" s="1"/>
  <c r="C18" i="1"/>
  <c r="C9" i="4" s="1"/>
  <c r="B18" i="1"/>
  <c r="B9" i="4" s="1"/>
  <c r="H11" i="1"/>
  <c r="G11" i="1"/>
  <c r="F11" i="1"/>
  <c r="F19" i="1" s="1"/>
  <c r="E11" i="1"/>
  <c r="E19" i="1" s="1"/>
  <c r="D11" i="1"/>
  <c r="C11" i="1"/>
  <c r="B11" i="1"/>
  <c r="B19" i="1" s="1"/>
  <c r="D21" i="2" l="1"/>
  <c r="D25" i="2" s="1"/>
  <c r="D11" i="4"/>
  <c r="F12" i="4"/>
  <c r="F10" i="4"/>
  <c r="F6" i="4"/>
  <c r="F28" i="2"/>
  <c r="F7" i="4"/>
  <c r="E21" i="2"/>
  <c r="E25" i="2" s="1"/>
  <c r="E11" i="4"/>
  <c r="C11" i="4"/>
  <c r="C21" i="2"/>
  <c r="C25" i="2" s="1"/>
  <c r="B12" i="4"/>
  <c r="B6" i="4"/>
  <c r="B28" i="2"/>
  <c r="B7" i="4"/>
  <c r="B10" i="4"/>
  <c r="C42" i="1"/>
  <c r="G42" i="1"/>
  <c r="E23" i="3"/>
  <c r="E26" i="3" s="1"/>
  <c r="B11" i="4"/>
  <c r="F11" i="4"/>
  <c r="C8" i="4"/>
  <c r="D23" i="3"/>
  <c r="D26" i="3" s="1"/>
  <c r="D8" i="4"/>
  <c r="B23" i="3"/>
  <c r="B26" i="3" s="1"/>
  <c r="F23" i="3"/>
  <c r="F26" i="3" s="1"/>
  <c r="E28" i="2" l="1"/>
  <c r="E6" i="4"/>
  <c r="E12" i="4"/>
  <c r="E7" i="4"/>
  <c r="E10" i="4"/>
  <c r="C7" i="4"/>
  <c r="C28" i="2"/>
  <c r="C12" i="4"/>
  <c r="C10" i="4"/>
  <c r="C6" i="4"/>
  <c r="D10" i="4"/>
  <c r="D6" i="4"/>
  <c r="D28" i="2"/>
  <c r="D12" i="4"/>
  <c r="D7" i="4"/>
</calcChain>
</file>

<file path=xl/sharedStrings.xml><?xml version="1.0" encoding="utf-8"?>
<sst xmlns="http://schemas.openxmlformats.org/spreadsheetml/2006/main" count="104" uniqueCount="80">
  <si>
    <t>METRO SPINNING LIMITED</t>
  </si>
  <si>
    <t>Cash Flow Statement</t>
  </si>
  <si>
    <t>Income Statement</t>
  </si>
  <si>
    <t>Balance Sheet</t>
  </si>
  <si>
    <t>As at quarter end</t>
  </si>
  <si>
    <t>Quarter 2</t>
  </si>
  <si>
    <t>Quarter 3</t>
  </si>
  <si>
    <t>Quarter 1</t>
  </si>
  <si>
    <t>ASSETS</t>
  </si>
  <si>
    <t>Net Cash Flows - Operating Activities</t>
  </si>
  <si>
    <t>Net Revenues</t>
  </si>
  <si>
    <t>Cash received from turnover and other income</t>
  </si>
  <si>
    <t>NON CURRENT ASSETS</t>
  </si>
  <si>
    <t>Cost of goods sold</t>
  </si>
  <si>
    <t>Gross Profit</t>
  </si>
  <si>
    <t>Property, plant &amp; equipment</t>
  </si>
  <si>
    <t>Payment for cost &amp; expenses</t>
  </si>
  <si>
    <t>Investment in shares</t>
  </si>
  <si>
    <t>Interest Paid</t>
  </si>
  <si>
    <t>Net Cash Flows - Investment Activities</t>
  </si>
  <si>
    <t>CURRENT ASSETS</t>
  </si>
  <si>
    <t>Acquisition of property, plant &amp; equipment</t>
  </si>
  <si>
    <t>Inventories</t>
  </si>
  <si>
    <t>Operating Incomes/Expenses</t>
  </si>
  <si>
    <t>Trade receivables</t>
  </si>
  <si>
    <t>Advances,deposit and repayments</t>
  </si>
  <si>
    <t>Cash &amp; Cash equivalents</t>
  </si>
  <si>
    <t>Adminstrative Expenses</t>
  </si>
  <si>
    <t>Net Cash Flows - Financing Activities</t>
  </si>
  <si>
    <t>Short Term Loan Received</t>
  </si>
  <si>
    <t>Long term loan net</t>
  </si>
  <si>
    <t>Selling Expenses</t>
  </si>
  <si>
    <t>Dividend Paid</t>
  </si>
  <si>
    <t>Financial Expenses</t>
  </si>
  <si>
    <t>Liabilities and Capital</t>
  </si>
  <si>
    <t>Operating Profit</t>
  </si>
  <si>
    <t>Liabilities</t>
  </si>
  <si>
    <t>Net Change in Cash Flows</t>
  </si>
  <si>
    <t>Non Current Liabilities</t>
  </si>
  <si>
    <t>Non-Operating Income/(Expenses)</t>
  </si>
  <si>
    <t>Deferred tax liability</t>
  </si>
  <si>
    <t>Long term Debt</t>
  </si>
  <si>
    <t>Effects of exchange rate changes on cash and cash equivalents</t>
  </si>
  <si>
    <t>Other Income</t>
  </si>
  <si>
    <t>Cash and Cash Equivalents at Beginning Period</t>
  </si>
  <si>
    <t>Cash and Cash Equivalents at End of Period</t>
  </si>
  <si>
    <t>Profit Before contribution to WPPF</t>
  </si>
  <si>
    <t>Current Liabilities</t>
  </si>
  <si>
    <t>Contribution to WPPF &amp; WF</t>
  </si>
  <si>
    <t>Long Term Loan (Current Portion)</t>
  </si>
  <si>
    <t>Net Operating Cash Flow Per Share</t>
  </si>
  <si>
    <t>Short term loan from bank</t>
  </si>
  <si>
    <t>Profit Before Taxation</t>
  </si>
  <si>
    <t>Trade and other payables</t>
  </si>
  <si>
    <t>Liabilities for expenses</t>
  </si>
  <si>
    <t>Provision for Taxation</t>
  </si>
  <si>
    <t>Current tax</t>
  </si>
  <si>
    <t>Deferred tax</t>
  </si>
  <si>
    <t>Net Profit</t>
  </si>
  <si>
    <t>Shareholders’ Equity</t>
  </si>
  <si>
    <t>Share capital</t>
  </si>
  <si>
    <t>Revaluation Surplus</t>
  </si>
  <si>
    <t>Earnings per share (par value Taka 10)</t>
  </si>
  <si>
    <t>Shares to Calculate NOCFPS</t>
  </si>
  <si>
    <t>Net assets value per share</t>
  </si>
  <si>
    <t>Shares to Calculate EPS</t>
  </si>
  <si>
    <t>Shares to calculate NAVPS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</si>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</sst>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6" fillId="0" borderId="0" xfId="0" applyNumberFormat="1" applyFont="1"/>
    <xf numFmtId="0" fontId="7" fillId="0" borderId="0" xfId="0" applyFont="1"/>
    <xf numFmtId="0" fontId="6" fillId="0" borderId="0" xfId="0" applyFont="1"/>
    <xf numFmtId="164" fontId="3" fillId="0" borderId="0" xfId="0" applyNumberFormat="1" applyFont="1"/>
    <xf numFmtId="164" fontId="1" fillId="0" borderId="2" xfId="0" applyNumberFormat="1" applyFont="1" applyBorder="1"/>
    <xf numFmtId="0" fontId="8" fillId="0" borderId="0" xfId="0" applyFont="1"/>
    <xf numFmtId="164" fontId="1" fillId="0" borderId="3" xfId="0" applyNumberFormat="1" applyFont="1" applyBorder="1"/>
    <xf numFmtId="41" fontId="1" fillId="0" borderId="0" xfId="0" applyNumberFormat="1" applyFont="1"/>
    <xf numFmtId="164" fontId="1" fillId="0" borderId="0" xfId="0" applyNumberFormat="1" applyFont="1"/>
    <xf numFmtId="0" fontId="6" fillId="0" borderId="0" xfId="0" applyFont="1" applyAlignment="1">
      <alignment horizontal="left"/>
    </xf>
    <xf numFmtId="164" fontId="1" fillId="0" borderId="4" xfId="0" applyNumberFormat="1" applyFont="1" applyBorder="1"/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3" xfId="0" applyFont="1" applyBorder="1"/>
    <xf numFmtId="2" fontId="1" fillId="0" borderId="5" xfId="0" applyNumberFormat="1" applyFont="1" applyBorder="1"/>
    <xf numFmtId="43" fontId="6" fillId="0" borderId="0" xfId="0" applyNumberFormat="1" applyFont="1"/>
    <xf numFmtId="43" fontId="1" fillId="0" borderId="5" xfId="0" applyNumberFormat="1" applyFont="1" applyBorder="1"/>
    <xf numFmtId="41" fontId="6" fillId="0" borderId="0" xfId="0" applyNumberFormat="1" applyFont="1"/>
    <xf numFmtId="0" fontId="6" fillId="0" borderId="0" xfId="0" applyFont="1" applyAlignment="1">
      <alignment horizontal="center"/>
    </xf>
    <xf numFmtId="15" fontId="1" fillId="0" borderId="1" xfId="0" applyNumberFormat="1" applyFont="1" applyBorder="1" applyAlignment="1">
      <alignment horizontal="right"/>
    </xf>
    <xf numFmtId="10" fontId="6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7" width="12.5" customWidth="1"/>
    <col min="8" max="8" width="11.7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1" t="s">
        <v>3</v>
      </c>
    </row>
    <row r="3" spans="1:10" x14ac:dyDescent="0.25">
      <c r="A3" s="2" t="s">
        <v>4</v>
      </c>
    </row>
    <row r="4" spans="1:10" ht="14.25" x14ac:dyDescent="0.2">
      <c r="B4" s="3"/>
      <c r="C4" s="3"/>
      <c r="D4" s="3"/>
      <c r="E4" s="3"/>
      <c r="F4" s="3"/>
    </row>
    <row r="5" spans="1:10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7" t="s">
        <v>7</v>
      </c>
      <c r="H5" s="8" t="s">
        <v>5</v>
      </c>
    </row>
    <row r="6" spans="1:10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0">
        <v>43738</v>
      </c>
      <c r="H6" s="10">
        <v>43830</v>
      </c>
    </row>
    <row r="7" spans="1:10" x14ac:dyDescent="0.25">
      <c r="A7" s="11" t="s">
        <v>8</v>
      </c>
      <c r="B7" s="13"/>
      <c r="C7" s="13"/>
      <c r="D7" s="13"/>
      <c r="E7" s="13"/>
      <c r="F7" s="13"/>
      <c r="G7" s="13"/>
    </row>
    <row r="8" spans="1:10" x14ac:dyDescent="0.25">
      <c r="A8" s="14" t="s">
        <v>12</v>
      </c>
      <c r="B8" s="13"/>
      <c r="C8" s="13"/>
      <c r="D8" s="13"/>
      <c r="E8" s="13"/>
      <c r="F8" s="13"/>
      <c r="G8" s="13"/>
    </row>
    <row r="9" spans="1:10" x14ac:dyDescent="0.25">
      <c r="A9" s="2" t="s">
        <v>15</v>
      </c>
      <c r="B9" s="13">
        <v>817820853</v>
      </c>
      <c r="C9" s="13">
        <v>812818149</v>
      </c>
      <c r="D9" s="13">
        <v>810609990</v>
      </c>
      <c r="E9" s="13">
        <v>809975482</v>
      </c>
      <c r="F9" s="13"/>
      <c r="G9" s="16"/>
      <c r="H9" s="13"/>
      <c r="I9" s="13"/>
      <c r="J9" s="13"/>
    </row>
    <row r="10" spans="1:10" x14ac:dyDescent="0.25">
      <c r="A10" s="2" t="s">
        <v>17</v>
      </c>
      <c r="B10" s="13">
        <v>127462929</v>
      </c>
      <c r="C10" s="13">
        <v>114882441</v>
      </c>
      <c r="D10" s="13">
        <v>111108294</v>
      </c>
      <c r="E10" s="13">
        <v>94753660</v>
      </c>
      <c r="F10" s="13"/>
      <c r="G10" s="16"/>
      <c r="H10" s="13"/>
      <c r="I10" s="13"/>
      <c r="J10" s="13"/>
    </row>
    <row r="11" spans="1:10" x14ac:dyDescent="0.25">
      <c r="A11" s="1"/>
      <c r="B11" s="19">
        <f t="shared" ref="B11:H11" si="0">SUM(B9:B10)</f>
        <v>945283782</v>
      </c>
      <c r="C11" s="19">
        <f t="shared" si="0"/>
        <v>927700590</v>
      </c>
      <c r="D11" s="19">
        <f t="shared" si="0"/>
        <v>921718284</v>
      </c>
      <c r="E11" s="19">
        <f t="shared" si="0"/>
        <v>904729142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3"/>
      <c r="J11" s="13"/>
    </row>
    <row r="12" spans="1:10" x14ac:dyDescent="0.25">
      <c r="A12" s="1"/>
      <c r="B12" s="21"/>
      <c r="C12" s="21"/>
      <c r="D12" s="21"/>
      <c r="E12" s="21"/>
      <c r="F12" s="21"/>
      <c r="G12" s="16"/>
      <c r="H12" s="13"/>
      <c r="I12" s="13"/>
      <c r="J12" s="13"/>
    </row>
    <row r="13" spans="1:10" x14ac:dyDescent="0.25">
      <c r="A13" s="14" t="s">
        <v>20</v>
      </c>
      <c r="B13" s="13"/>
      <c r="C13" s="13"/>
      <c r="D13" s="13"/>
      <c r="E13" s="13"/>
      <c r="F13" s="13"/>
      <c r="G13" s="16"/>
      <c r="H13" s="13"/>
      <c r="I13" s="13"/>
      <c r="J13" s="13"/>
    </row>
    <row r="14" spans="1:10" x14ac:dyDescent="0.25">
      <c r="A14" s="2" t="s">
        <v>22</v>
      </c>
      <c r="B14" s="13">
        <v>467709593</v>
      </c>
      <c r="C14" s="13">
        <v>434268562</v>
      </c>
      <c r="D14" s="13">
        <v>472216292</v>
      </c>
      <c r="E14" s="13">
        <v>456598284</v>
      </c>
      <c r="F14" s="13"/>
      <c r="G14" s="16"/>
      <c r="H14" s="13"/>
      <c r="I14" s="13"/>
      <c r="J14" s="13"/>
    </row>
    <row r="15" spans="1:10" x14ac:dyDescent="0.25">
      <c r="A15" s="2" t="s">
        <v>24</v>
      </c>
      <c r="B15" s="13">
        <v>491376419</v>
      </c>
      <c r="C15" s="13">
        <v>541264782</v>
      </c>
      <c r="D15" s="13">
        <v>499287256</v>
      </c>
      <c r="E15" s="13">
        <v>498169577</v>
      </c>
      <c r="F15" s="13"/>
      <c r="G15" s="16"/>
      <c r="H15" s="13"/>
      <c r="I15" s="13"/>
      <c r="J15" s="13"/>
    </row>
    <row r="16" spans="1:10" x14ac:dyDescent="0.25">
      <c r="A16" s="2" t="s">
        <v>25</v>
      </c>
      <c r="B16" s="13">
        <v>184141299</v>
      </c>
      <c r="C16" s="13">
        <v>191021441</v>
      </c>
      <c r="D16" s="13">
        <v>81377153</v>
      </c>
      <c r="E16" s="13">
        <v>97641910</v>
      </c>
      <c r="F16" s="13"/>
      <c r="G16" s="16"/>
      <c r="H16" s="13"/>
      <c r="I16" s="13"/>
      <c r="J16" s="13"/>
    </row>
    <row r="17" spans="1:10" x14ac:dyDescent="0.25">
      <c r="A17" s="2" t="s">
        <v>26</v>
      </c>
      <c r="B17" s="13">
        <v>3331255</v>
      </c>
      <c r="C17" s="13">
        <v>3447813</v>
      </c>
      <c r="D17" s="13">
        <v>25596505</v>
      </c>
      <c r="E17" s="13">
        <v>3609848</v>
      </c>
      <c r="F17" s="13"/>
      <c r="G17" s="16"/>
      <c r="H17" s="13"/>
      <c r="I17" s="13"/>
      <c r="J17" s="13"/>
    </row>
    <row r="18" spans="1:10" x14ac:dyDescent="0.25">
      <c r="A18" s="1"/>
      <c r="B18" s="17">
        <f t="shared" ref="B18:H18" si="1">SUM(B14:B17)</f>
        <v>1146558566</v>
      </c>
      <c r="C18" s="17">
        <f t="shared" si="1"/>
        <v>1170002598</v>
      </c>
      <c r="D18" s="17">
        <f t="shared" si="1"/>
        <v>1078477206</v>
      </c>
      <c r="E18" s="17">
        <f t="shared" si="1"/>
        <v>1056019619</v>
      </c>
      <c r="F18" s="17">
        <f t="shared" si="1"/>
        <v>0</v>
      </c>
      <c r="G18" s="17">
        <f t="shared" si="1"/>
        <v>0</v>
      </c>
      <c r="H18" s="17">
        <f t="shared" si="1"/>
        <v>0</v>
      </c>
      <c r="I18" s="13"/>
      <c r="J18" s="13"/>
    </row>
    <row r="19" spans="1:10" x14ac:dyDescent="0.25">
      <c r="A19" s="1"/>
      <c r="B19" s="23">
        <f t="shared" ref="B19:H19" si="2">B11+B18</f>
        <v>2091842348</v>
      </c>
      <c r="C19" s="23">
        <f t="shared" si="2"/>
        <v>2097703188</v>
      </c>
      <c r="D19" s="23">
        <f t="shared" si="2"/>
        <v>2000195490</v>
      </c>
      <c r="E19" s="23">
        <f t="shared" si="2"/>
        <v>1960748761</v>
      </c>
      <c r="F19" s="23">
        <f t="shared" si="2"/>
        <v>0</v>
      </c>
      <c r="G19" s="23">
        <f t="shared" si="2"/>
        <v>0</v>
      </c>
      <c r="H19" s="23">
        <f t="shared" si="2"/>
        <v>0</v>
      </c>
      <c r="I19" s="13"/>
      <c r="J19" s="13"/>
    </row>
    <row r="20" spans="1:10" x14ac:dyDescent="0.25">
      <c r="A20" s="1"/>
      <c r="B20" s="21"/>
      <c r="C20" s="21"/>
      <c r="D20" s="21"/>
      <c r="E20" s="21"/>
      <c r="F20" s="21"/>
      <c r="G20" s="16"/>
      <c r="H20" s="13"/>
      <c r="I20" s="13"/>
      <c r="J20" s="13"/>
    </row>
    <row r="21" spans="1:10" ht="15.75" customHeight="1" x14ac:dyDescent="0.25">
      <c r="A21" s="24" t="s">
        <v>34</v>
      </c>
      <c r="B21" s="21"/>
      <c r="C21" s="21"/>
      <c r="D21" s="21"/>
      <c r="E21" s="21"/>
      <c r="F21" s="21"/>
      <c r="G21" s="16"/>
      <c r="H21" s="13"/>
      <c r="I21" s="13"/>
      <c r="J21" s="13"/>
    </row>
    <row r="22" spans="1:10" ht="15.75" customHeight="1" x14ac:dyDescent="0.25">
      <c r="A22" s="25" t="s">
        <v>36</v>
      </c>
      <c r="B22" s="13"/>
      <c r="C22" s="13"/>
      <c r="D22" s="13"/>
      <c r="E22" s="13"/>
      <c r="F22" s="13"/>
      <c r="G22" s="16"/>
      <c r="H22" s="13"/>
      <c r="I22" s="13"/>
      <c r="J22" s="13"/>
    </row>
    <row r="23" spans="1:10" ht="15.75" customHeight="1" x14ac:dyDescent="0.25">
      <c r="A23" s="14" t="s">
        <v>38</v>
      </c>
      <c r="B23" s="13"/>
      <c r="C23" s="13"/>
      <c r="D23" s="13"/>
      <c r="E23" s="13"/>
      <c r="F23" s="13"/>
      <c r="G23" s="16"/>
      <c r="H23" s="13"/>
      <c r="I23" s="13"/>
      <c r="J23" s="13"/>
    </row>
    <row r="24" spans="1:10" ht="15.75" customHeight="1" x14ac:dyDescent="0.25">
      <c r="A24" s="2" t="s">
        <v>40</v>
      </c>
      <c r="B24" s="13">
        <v>50975620</v>
      </c>
      <c r="C24" s="13">
        <v>50929810</v>
      </c>
      <c r="D24" s="13">
        <v>50879888</v>
      </c>
      <c r="E24" s="13">
        <v>50803913</v>
      </c>
      <c r="F24" s="13"/>
      <c r="G24" s="16"/>
      <c r="H24" s="13"/>
      <c r="I24" s="13"/>
      <c r="J24" s="13"/>
    </row>
    <row r="25" spans="1:10" ht="15.75" customHeight="1" x14ac:dyDescent="0.25">
      <c r="A25" s="15" t="s">
        <v>41</v>
      </c>
      <c r="B25" s="13">
        <v>0</v>
      </c>
      <c r="C25" s="13">
        <v>0</v>
      </c>
      <c r="D25" s="13">
        <v>132624992</v>
      </c>
      <c r="E25" s="13">
        <v>116603337</v>
      </c>
      <c r="F25" s="13"/>
      <c r="G25" s="16"/>
      <c r="H25" s="13"/>
      <c r="I25" s="13"/>
      <c r="J25" s="13"/>
    </row>
    <row r="26" spans="1:10" ht="15.75" customHeight="1" x14ac:dyDescent="0.25">
      <c r="A26" s="1"/>
      <c r="B26" s="19">
        <f t="shared" ref="B26:H26" si="3">SUM(B24:B25)</f>
        <v>50975620</v>
      </c>
      <c r="C26" s="19">
        <f t="shared" si="3"/>
        <v>50929810</v>
      </c>
      <c r="D26" s="19">
        <f t="shared" si="3"/>
        <v>183504880</v>
      </c>
      <c r="E26" s="19">
        <f t="shared" si="3"/>
        <v>167407250</v>
      </c>
      <c r="F26" s="19">
        <f t="shared" si="3"/>
        <v>0</v>
      </c>
      <c r="G26" s="19">
        <f t="shared" si="3"/>
        <v>0</v>
      </c>
      <c r="H26" s="19">
        <f t="shared" si="3"/>
        <v>0</v>
      </c>
      <c r="I26" s="13"/>
      <c r="J26" s="13"/>
    </row>
    <row r="27" spans="1:10" ht="15.75" customHeight="1" x14ac:dyDescent="0.25">
      <c r="A27" s="1"/>
      <c r="B27" s="21"/>
      <c r="C27" s="21"/>
      <c r="D27" s="21"/>
      <c r="E27" s="21"/>
      <c r="F27" s="21"/>
      <c r="G27" s="16"/>
      <c r="H27" s="13"/>
      <c r="I27" s="13"/>
      <c r="J27" s="13"/>
    </row>
    <row r="28" spans="1:10" ht="15.75" customHeight="1" x14ac:dyDescent="0.25">
      <c r="A28" s="14" t="s">
        <v>47</v>
      </c>
      <c r="B28" s="13"/>
      <c r="C28" s="13"/>
      <c r="D28" s="13"/>
      <c r="E28" s="13"/>
      <c r="F28" s="13"/>
      <c r="G28" s="16"/>
      <c r="H28" s="13"/>
      <c r="I28" s="13"/>
      <c r="J28" s="13"/>
    </row>
    <row r="29" spans="1:10" ht="15.75" customHeight="1" x14ac:dyDescent="0.25">
      <c r="A29" s="2" t="s">
        <v>49</v>
      </c>
      <c r="B29" s="13">
        <v>0</v>
      </c>
      <c r="C29" s="13">
        <v>0</v>
      </c>
      <c r="D29" s="13">
        <v>90385577</v>
      </c>
      <c r="E29" s="13">
        <v>83799345</v>
      </c>
      <c r="F29" s="13"/>
      <c r="G29" s="16"/>
      <c r="H29" s="13"/>
      <c r="I29" s="13"/>
      <c r="J29" s="13"/>
    </row>
    <row r="30" spans="1:10" ht="15.75" customHeight="1" x14ac:dyDescent="0.25">
      <c r="A30" s="2" t="s">
        <v>51</v>
      </c>
      <c r="B30" s="13">
        <v>1035723540</v>
      </c>
      <c r="C30" s="13">
        <v>1052836712</v>
      </c>
      <c r="D30" s="13">
        <v>705104443</v>
      </c>
      <c r="E30" s="13">
        <v>708515962</v>
      </c>
      <c r="F30" s="13"/>
      <c r="G30" s="16"/>
      <c r="H30" s="13"/>
      <c r="I30" s="13"/>
      <c r="J30" s="13"/>
    </row>
    <row r="31" spans="1:10" ht="15.75" customHeight="1" x14ac:dyDescent="0.25">
      <c r="A31" s="2" t="s">
        <v>53</v>
      </c>
      <c r="B31" s="13">
        <v>9300279</v>
      </c>
      <c r="C31" s="13">
        <v>5956453</v>
      </c>
      <c r="D31" s="13">
        <v>24020602</v>
      </c>
      <c r="E31" s="13">
        <v>27395197</v>
      </c>
      <c r="F31" s="13"/>
      <c r="G31" s="16"/>
      <c r="H31" s="13"/>
      <c r="I31" s="13"/>
      <c r="J31" s="13"/>
    </row>
    <row r="32" spans="1:10" ht="15.75" customHeight="1" x14ac:dyDescent="0.25">
      <c r="A32" s="2" t="s">
        <v>54</v>
      </c>
      <c r="B32" s="13">
        <v>48458850</v>
      </c>
      <c r="C32" s="13">
        <v>49447079</v>
      </c>
      <c r="D32" s="13">
        <v>53952474</v>
      </c>
      <c r="E32" s="13">
        <v>51835901</v>
      </c>
      <c r="F32" s="13"/>
      <c r="G32" s="16"/>
      <c r="H32" s="13"/>
      <c r="I32" s="13"/>
      <c r="J32" s="13"/>
    </row>
    <row r="33" spans="1:26" ht="15.75" customHeight="1" x14ac:dyDescent="0.25">
      <c r="A33" s="1"/>
      <c r="B33" s="17">
        <f t="shared" ref="B33:H33" si="4">SUM(B29:B32)</f>
        <v>1093482669</v>
      </c>
      <c r="C33" s="17">
        <f t="shared" si="4"/>
        <v>1108240244</v>
      </c>
      <c r="D33" s="17">
        <f t="shared" si="4"/>
        <v>873463096</v>
      </c>
      <c r="E33" s="17">
        <f t="shared" si="4"/>
        <v>871546405</v>
      </c>
      <c r="F33" s="17">
        <f t="shared" si="4"/>
        <v>0</v>
      </c>
      <c r="G33" s="17">
        <f t="shared" si="4"/>
        <v>0</v>
      </c>
      <c r="H33" s="17">
        <f t="shared" si="4"/>
        <v>0</v>
      </c>
      <c r="I33" s="13"/>
      <c r="J33" s="13"/>
    </row>
    <row r="34" spans="1:26" ht="15.75" customHeight="1" x14ac:dyDescent="0.25">
      <c r="A34" s="1"/>
      <c r="B34" s="19">
        <f t="shared" ref="B34:H34" si="5">B26+B33</f>
        <v>1144458289</v>
      </c>
      <c r="C34" s="19">
        <f t="shared" si="5"/>
        <v>1159170054</v>
      </c>
      <c r="D34" s="19">
        <f t="shared" si="5"/>
        <v>1056967976</v>
      </c>
      <c r="E34" s="19">
        <f t="shared" si="5"/>
        <v>1038953655</v>
      </c>
      <c r="F34" s="19">
        <f t="shared" si="5"/>
        <v>0</v>
      </c>
      <c r="G34" s="19">
        <f t="shared" si="5"/>
        <v>0</v>
      </c>
      <c r="H34" s="19">
        <f t="shared" si="5"/>
        <v>0</v>
      </c>
      <c r="I34" s="13"/>
      <c r="J34" s="13"/>
    </row>
    <row r="35" spans="1:26" ht="15.75" customHeight="1" x14ac:dyDescent="0.25">
      <c r="A35" s="14" t="s">
        <v>59</v>
      </c>
      <c r="B35" s="13"/>
      <c r="C35" s="13"/>
      <c r="D35" s="13"/>
      <c r="E35" s="13"/>
      <c r="F35" s="13"/>
      <c r="G35" s="16"/>
      <c r="H35" s="13"/>
      <c r="I35" s="13"/>
      <c r="J35" s="13"/>
    </row>
    <row r="36" spans="1:26" ht="15.75" customHeight="1" x14ac:dyDescent="0.25">
      <c r="A36" s="2" t="s">
        <v>60</v>
      </c>
      <c r="B36" s="13">
        <v>604885050</v>
      </c>
      <c r="C36" s="13">
        <v>604885050</v>
      </c>
      <c r="D36" s="13">
        <v>604885050</v>
      </c>
      <c r="E36" s="13">
        <v>616982751</v>
      </c>
      <c r="F36" s="13"/>
      <c r="G36" s="16"/>
      <c r="H36" s="13"/>
      <c r="I36" s="13"/>
      <c r="J36" s="13"/>
    </row>
    <row r="37" spans="1:26" ht="15.75" customHeight="1" x14ac:dyDescent="0.25">
      <c r="A37" s="2" t="s">
        <v>61</v>
      </c>
      <c r="B37" s="13">
        <v>342499009</v>
      </c>
      <c r="C37" s="13">
        <v>333648084</v>
      </c>
      <c r="D37" s="13">
        <v>338342464</v>
      </c>
      <c r="E37" s="13">
        <v>304812356</v>
      </c>
      <c r="F37" s="13"/>
      <c r="G37" s="16"/>
      <c r="H37" s="13"/>
      <c r="I37" s="13"/>
      <c r="J37" s="13"/>
    </row>
    <row r="38" spans="1:26" ht="15.75" customHeight="1" x14ac:dyDescent="0.25">
      <c r="A38" s="1"/>
      <c r="B38" s="19">
        <f t="shared" ref="B38:H38" si="6">SUM(B36:B37)</f>
        <v>947384059</v>
      </c>
      <c r="C38" s="19">
        <f t="shared" si="6"/>
        <v>938533134</v>
      </c>
      <c r="D38" s="19">
        <f t="shared" si="6"/>
        <v>943227514</v>
      </c>
      <c r="E38" s="19">
        <f t="shared" si="6"/>
        <v>921795107</v>
      </c>
      <c r="F38" s="19">
        <f t="shared" si="6"/>
        <v>0</v>
      </c>
      <c r="G38" s="19">
        <f t="shared" si="6"/>
        <v>0</v>
      </c>
      <c r="H38" s="19">
        <f t="shared" si="6"/>
        <v>0</v>
      </c>
      <c r="I38" s="13"/>
      <c r="J38" s="13"/>
    </row>
    <row r="39" spans="1:26" ht="15.75" customHeight="1" x14ac:dyDescent="0.25">
      <c r="A39" s="1"/>
      <c r="B39" s="21"/>
      <c r="C39" s="21"/>
      <c r="D39" s="21"/>
      <c r="E39" s="21"/>
      <c r="F39" s="21"/>
      <c r="G39" s="16"/>
      <c r="H39" s="13"/>
      <c r="I39" s="13"/>
      <c r="J39" s="13"/>
    </row>
    <row r="40" spans="1:26" ht="15.75" customHeight="1" x14ac:dyDescent="0.25">
      <c r="A40" s="1"/>
      <c r="B40" s="23">
        <f t="shared" ref="B40:H40" si="7">B38+B34</f>
        <v>2091842348</v>
      </c>
      <c r="C40" s="23">
        <f t="shared" si="7"/>
        <v>2097703188</v>
      </c>
      <c r="D40" s="23">
        <f t="shared" si="7"/>
        <v>2000195490</v>
      </c>
      <c r="E40" s="23">
        <f t="shared" si="7"/>
        <v>1960748762</v>
      </c>
      <c r="F40" s="23">
        <f t="shared" si="7"/>
        <v>0</v>
      </c>
      <c r="G40" s="23">
        <f t="shared" si="7"/>
        <v>0</v>
      </c>
      <c r="H40" s="23">
        <f t="shared" si="7"/>
        <v>0</v>
      </c>
      <c r="I40" s="13"/>
      <c r="J40" s="13"/>
    </row>
    <row r="41" spans="1:26" ht="15.75" customHeight="1" x14ac:dyDescent="0.25">
      <c r="G41" s="13"/>
      <c r="H41" s="13"/>
      <c r="I41" s="13"/>
      <c r="J41" s="13"/>
    </row>
    <row r="42" spans="1:26" ht="15.75" customHeight="1" x14ac:dyDescent="0.25">
      <c r="A42" s="12" t="s">
        <v>64</v>
      </c>
      <c r="B42" s="29">
        <f t="shared" ref="B42:H42" si="8">B38/(B36/10)</f>
        <v>15.662216465756593</v>
      </c>
      <c r="C42" s="29">
        <f t="shared" si="8"/>
        <v>15.51589238318917</v>
      </c>
      <c r="D42" s="29">
        <f t="shared" si="8"/>
        <v>15.593500186523043</v>
      </c>
      <c r="E42" s="29">
        <f t="shared" si="8"/>
        <v>14.940370788420955</v>
      </c>
      <c r="F42" s="29" t="e">
        <f t="shared" si="8"/>
        <v>#DIV/0!</v>
      </c>
      <c r="G42" s="29" t="e">
        <f t="shared" si="8"/>
        <v>#DIV/0!</v>
      </c>
      <c r="H42" s="29" t="e">
        <f t="shared" si="8"/>
        <v>#DIV/0!</v>
      </c>
      <c r="I42" s="16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2" t="s">
        <v>66</v>
      </c>
      <c r="B43" s="13">
        <f t="shared" ref="B43:H43" si="9">B36/10</f>
        <v>60488505</v>
      </c>
      <c r="C43" s="13">
        <f t="shared" si="9"/>
        <v>60488505</v>
      </c>
      <c r="D43" s="13">
        <f t="shared" si="9"/>
        <v>60488505</v>
      </c>
      <c r="E43" s="13">
        <f t="shared" si="9"/>
        <v>61698275.100000001</v>
      </c>
      <c r="F43" s="13">
        <f t="shared" si="9"/>
        <v>0</v>
      </c>
      <c r="G43" s="13">
        <f t="shared" si="9"/>
        <v>0</v>
      </c>
      <c r="H43" s="13">
        <f t="shared" si="9"/>
        <v>0</v>
      </c>
      <c r="I43" s="13"/>
      <c r="J43" s="13"/>
    </row>
    <row r="44" spans="1:26" ht="15.75" customHeight="1" x14ac:dyDescent="0.25">
      <c r="A44" s="30"/>
      <c r="G44" s="13"/>
      <c r="H44" s="13"/>
      <c r="I44" s="13"/>
      <c r="J44" s="13"/>
    </row>
    <row r="45" spans="1:26" ht="15.75" customHeight="1" x14ac:dyDescent="0.25">
      <c r="G45" s="13"/>
      <c r="H45" s="13"/>
      <c r="I45" s="13"/>
      <c r="J45" s="13"/>
    </row>
    <row r="46" spans="1:26" ht="15.75" customHeight="1" x14ac:dyDescent="0.25">
      <c r="G46" s="13"/>
      <c r="H46" s="13"/>
      <c r="I46" s="13"/>
      <c r="J46" s="13"/>
    </row>
    <row r="47" spans="1:26" ht="15.75" customHeight="1" x14ac:dyDescent="0.25">
      <c r="G47" s="13"/>
      <c r="H47" s="13"/>
      <c r="I47" s="13"/>
      <c r="J47" s="13"/>
    </row>
    <row r="48" spans="1:26" ht="15.75" customHeight="1" x14ac:dyDescent="0.25">
      <c r="G48" s="13"/>
      <c r="H48" s="13"/>
      <c r="I48" s="13"/>
      <c r="J48" s="13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2.5" customWidth="1"/>
    <col min="3" max="3" width="13.125" customWidth="1"/>
    <col min="4" max="4" width="13.25" customWidth="1"/>
    <col min="5" max="5" width="12.5" customWidth="1"/>
    <col min="6" max="6" width="9.25" customWidth="1"/>
    <col min="7" max="7" width="10.625" customWidth="1"/>
    <col min="8" max="8" width="10.5" customWidth="1"/>
    <col min="9" max="25" width="7.625" customWidth="1"/>
  </cols>
  <sheetData>
    <row r="1" spans="1:25" x14ac:dyDescent="0.25">
      <c r="A1" s="1" t="s">
        <v>0</v>
      </c>
    </row>
    <row r="2" spans="1:25" ht="17.25" customHeight="1" x14ac:dyDescent="0.25">
      <c r="A2" s="1" t="s">
        <v>2</v>
      </c>
    </row>
    <row r="3" spans="1:25" ht="17.25" customHeight="1" x14ac:dyDescent="0.25">
      <c r="A3" s="2" t="s">
        <v>4</v>
      </c>
    </row>
    <row r="4" spans="1:25" ht="17.25" customHeight="1" x14ac:dyDescent="0.2">
      <c r="B4" s="3"/>
      <c r="C4" s="3"/>
      <c r="D4" s="3"/>
      <c r="E4" s="3"/>
      <c r="F4" s="3"/>
    </row>
    <row r="5" spans="1:2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6" t="s">
        <v>7</v>
      </c>
      <c r="H5" s="8" t="s">
        <v>5</v>
      </c>
    </row>
    <row r="6" spans="1:25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0">
        <v>43738</v>
      </c>
      <c r="H6" s="10">
        <v>43830</v>
      </c>
    </row>
    <row r="7" spans="1:25" x14ac:dyDescent="0.25">
      <c r="B7" s="9"/>
      <c r="C7" s="9"/>
      <c r="D7" s="9"/>
      <c r="E7" s="9"/>
      <c r="F7" s="9"/>
    </row>
    <row r="8" spans="1:25" x14ac:dyDescent="0.25">
      <c r="A8" s="12" t="s">
        <v>10</v>
      </c>
      <c r="B8" s="13">
        <v>409604777</v>
      </c>
      <c r="C8" s="13">
        <v>657812129</v>
      </c>
      <c r="D8" s="13">
        <v>295710146</v>
      </c>
      <c r="E8" s="13">
        <v>509328610</v>
      </c>
      <c r="F8" s="13"/>
      <c r="G8" s="13"/>
      <c r="H8" s="13"/>
      <c r="I8" s="13"/>
    </row>
    <row r="9" spans="1:25" x14ac:dyDescent="0.25">
      <c r="A9" s="2" t="s">
        <v>13</v>
      </c>
      <c r="B9" s="13">
        <v>352629251</v>
      </c>
      <c r="C9" s="13">
        <v>567887268</v>
      </c>
      <c r="D9" s="13">
        <v>263733615</v>
      </c>
      <c r="E9" s="13">
        <v>454282352</v>
      </c>
      <c r="F9" s="13">
        <v>0</v>
      </c>
      <c r="G9" s="13"/>
      <c r="H9" s="13"/>
      <c r="I9" s="13"/>
    </row>
    <row r="10" spans="1:25" x14ac:dyDescent="0.25">
      <c r="A10" s="12" t="s">
        <v>14</v>
      </c>
      <c r="B10" s="17">
        <f t="shared" ref="B10:H10" si="0">B8-B9</f>
        <v>56975526</v>
      </c>
      <c r="C10" s="17">
        <f t="shared" si="0"/>
        <v>89924861</v>
      </c>
      <c r="D10" s="17">
        <f t="shared" si="0"/>
        <v>31976531</v>
      </c>
      <c r="E10" s="17">
        <f t="shared" si="0"/>
        <v>55046258</v>
      </c>
      <c r="F10" s="17">
        <f t="shared" si="0"/>
        <v>0</v>
      </c>
      <c r="G10" s="17">
        <f t="shared" si="0"/>
        <v>0</v>
      </c>
      <c r="H10" s="17">
        <f t="shared" si="0"/>
        <v>0</v>
      </c>
      <c r="I10" s="16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x14ac:dyDescent="0.25">
      <c r="A11" s="20"/>
      <c r="B11" s="21"/>
      <c r="C11" s="21"/>
      <c r="D11" s="21"/>
      <c r="E11" s="21"/>
      <c r="F11" s="21"/>
      <c r="G11" s="16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x14ac:dyDescent="0.25">
      <c r="A12" s="12" t="s">
        <v>23</v>
      </c>
      <c r="B12" s="21">
        <f t="shared" ref="B12:H12" si="1">SUM(B13:B15)</f>
        <v>59791023</v>
      </c>
      <c r="C12" s="21">
        <f t="shared" si="1"/>
        <v>87340167</v>
      </c>
      <c r="D12" s="21">
        <f t="shared" si="1"/>
        <v>28833456</v>
      </c>
      <c r="E12" s="21">
        <f t="shared" si="1"/>
        <v>58224560</v>
      </c>
      <c r="F12" s="21">
        <f t="shared" si="1"/>
        <v>0</v>
      </c>
      <c r="G12" s="21">
        <f t="shared" si="1"/>
        <v>0</v>
      </c>
      <c r="H12" s="21">
        <f t="shared" si="1"/>
        <v>0</v>
      </c>
      <c r="I12" s="16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x14ac:dyDescent="0.25">
      <c r="A13" s="22" t="s">
        <v>27</v>
      </c>
      <c r="B13" s="13">
        <v>11025195</v>
      </c>
      <c r="C13" s="13">
        <v>16888815</v>
      </c>
      <c r="D13" s="13">
        <v>5135976</v>
      </c>
      <c r="E13" s="13">
        <v>9157023</v>
      </c>
      <c r="F13" s="13">
        <v>0</v>
      </c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A14" s="22" t="s">
        <v>31</v>
      </c>
      <c r="B14" s="13">
        <v>4372926</v>
      </c>
      <c r="C14" s="13">
        <v>7088779</v>
      </c>
      <c r="D14" s="13">
        <v>2435568</v>
      </c>
      <c r="E14" s="13">
        <v>5182592</v>
      </c>
      <c r="F14" s="13">
        <v>0</v>
      </c>
      <c r="G14" s="16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5">
      <c r="A15" s="15" t="s">
        <v>33</v>
      </c>
      <c r="B15" s="13">
        <v>44392902</v>
      </c>
      <c r="C15" s="13">
        <v>63362573</v>
      </c>
      <c r="D15" s="13">
        <v>21261912</v>
      </c>
      <c r="E15" s="13">
        <v>43884945</v>
      </c>
      <c r="F15" s="13">
        <v>0</v>
      </c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5">
      <c r="A16" s="12" t="s">
        <v>35</v>
      </c>
      <c r="B16" s="17">
        <f t="shared" ref="B16:H16" si="2">B10-B12</f>
        <v>-2815497</v>
      </c>
      <c r="C16" s="17">
        <f t="shared" si="2"/>
        <v>2584694</v>
      </c>
      <c r="D16" s="17">
        <f t="shared" si="2"/>
        <v>3143075</v>
      </c>
      <c r="E16" s="17">
        <f t="shared" si="2"/>
        <v>-3178302</v>
      </c>
      <c r="F16" s="17">
        <f t="shared" si="2"/>
        <v>0</v>
      </c>
      <c r="G16" s="17">
        <f t="shared" si="2"/>
        <v>0</v>
      </c>
      <c r="H16" s="17">
        <f t="shared" si="2"/>
        <v>0</v>
      </c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5">
      <c r="A17" s="26" t="s">
        <v>39</v>
      </c>
      <c r="B17" s="21"/>
      <c r="C17" s="21"/>
      <c r="D17" s="21"/>
      <c r="E17" s="21"/>
      <c r="F17" s="21"/>
      <c r="G17" s="16"/>
      <c r="H17" s="16"/>
      <c r="I17" s="16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5" t="s">
        <v>43</v>
      </c>
      <c r="B18" s="13">
        <v>783927</v>
      </c>
      <c r="C18" s="13">
        <v>1042227</v>
      </c>
      <c r="D18" s="13">
        <v>347985</v>
      </c>
      <c r="E18" s="13">
        <v>1015250</v>
      </c>
      <c r="F18" s="13"/>
      <c r="G18" s="16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5">
      <c r="A19" s="12" t="s">
        <v>46</v>
      </c>
      <c r="B19" s="17">
        <f t="shared" ref="B19:H19" si="3">B16+B18</f>
        <v>-2031570</v>
      </c>
      <c r="C19" s="17">
        <f t="shared" si="3"/>
        <v>3626921</v>
      </c>
      <c r="D19" s="17">
        <f t="shared" si="3"/>
        <v>3491060</v>
      </c>
      <c r="E19" s="17">
        <f t="shared" si="3"/>
        <v>-2163052</v>
      </c>
      <c r="F19" s="17">
        <f t="shared" si="3"/>
        <v>0</v>
      </c>
      <c r="G19" s="17">
        <f t="shared" si="3"/>
        <v>0</v>
      </c>
      <c r="H19" s="17">
        <f t="shared" si="3"/>
        <v>0</v>
      </c>
      <c r="I19" s="13"/>
    </row>
    <row r="20" spans="1:25" x14ac:dyDescent="0.25">
      <c r="A20" s="22" t="s">
        <v>48</v>
      </c>
      <c r="B20" s="13">
        <v>0</v>
      </c>
      <c r="C20" s="13">
        <v>172711</v>
      </c>
      <c r="D20" s="13">
        <v>166241</v>
      </c>
      <c r="E20" s="13">
        <v>0</v>
      </c>
      <c r="F20" s="13">
        <v>0</v>
      </c>
      <c r="G20" s="13"/>
      <c r="H20" s="13"/>
      <c r="I20" s="13"/>
    </row>
    <row r="21" spans="1:25" ht="15.75" customHeight="1" x14ac:dyDescent="0.25">
      <c r="A21" s="12" t="s">
        <v>52</v>
      </c>
      <c r="B21" s="17">
        <f t="shared" ref="B21:H21" si="4">B19-B20</f>
        <v>-2031570</v>
      </c>
      <c r="C21" s="17">
        <f t="shared" si="4"/>
        <v>3454210</v>
      </c>
      <c r="D21" s="17">
        <f t="shared" si="4"/>
        <v>3324819</v>
      </c>
      <c r="E21" s="17">
        <f t="shared" si="4"/>
        <v>-2163052</v>
      </c>
      <c r="F21" s="17">
        <f t="shared" si="4"/>
        <v>0</v>
      </c>
      <c r="G21" s="17">
        <f t="shared" si="4"/>
        <v>0</v>
      </c>
      <c r="H21" s="17">
        <f t="shared" si="4"/>
        <v>0</v>
      </c>
      <c r="I21" s="13"/>
    </row>
    <row r="22" spans="1:25" ht="15.75" customHeight="1" x14ac:dyDescent="0.25">
      <c r="A22" s="14" t="s">
        <v>55</v>
      </c>
      <c r="B22" s="21">
        <f t="shared" ref="B22:H22" si="5">SUM(B23:B24)</f>
        <v>-2908760</v>
      </c>
      <c r="C22" s="21">
        <f t="shared" si="5"/>
        <v>-4664977</v>
      </c>
      <c r="D22" s="21">
        <f t="shared" si="5"/>
        <v>-1716196</v>
      </c>
      <c r="E22" s="21">
        <f t="shared" si="5"/>
        <v>-1306098</v>
      </c>
      <c r="F22" s="21">
        <f t="shared" si="5"/>
        <v>0</v>
      </c>
      <c r="G22" s="21">
        <f t="shared" si="5"/>
        <v>0</v>
      </c>
      <c r="H22" s="21">
        <f t="shared" si="5"/>
        <v>0</v>
      </c>
      <c r="I22" s="13"/>
    </row>
    <row r="23" spans="1:25" ht="15.75" customHeight="1" x14ac:dyDescent="0.25">
      <c r="A23" s="22" t="s">
        <v>56</v>
      </c>
      <c r="B23" s="13">
        <v>-3063215</v>
      </c>
      <c r="C23" s="13">
        <v>-4865242</v>
      </c>
      <c r="D23" s="13">
        <v>-1861257</v>
      </c>
      <c r="E23" s="13">
        <v>-1527134</v>
      </c>
      <c r="F23" s="13"/>
      <c r="G23" s="13"/>
      <c r="H23" s="13"/>
      <c r="I23" s="13"/>
    </row>
    <row r="24" spans="1:25" ht="15.75" customHeight="1" x14ac:dyDescent="0.25">
      <c r="A24" s="22" t="s">
        <v>57</v>
      </c>
      <c r="B24" s="13">
        <v>154455</v>
      </c>
      <c r="C24" s="13">
        <v>200265</v>
      </c>
      <c r="D24" s="13">
        <v>145061</v>
      </c>
      <c r="E24" s="13">
        <v>221036</v>
      </c>
      <c r="F24" s="13"/>
      <c r="G24" s="13"/>
      <c r="H24" s="13"/>
      <c r="I24" s="13"/>
    </row>
    <row r="25" spans="1:25" ht="15.75" customHeight="1" x14ac:dyDescent="0.25">
      <c r="A25" s="12" t="s">
        <v>58</v>
      </c>
      <c r="B25" s="19">
        <f t="shared" ref="B25:H25" si="6">SUM(B21:B22)</f>
        <v>-4940330</v>
      </c>
      <c r="C25" s="19">
        <f t="shared" si="6"/>
        <v>-1210767</v>
      </c>
      <c r="D25" s="19">
        <f t="shared" si="6"/>
        <v>1608623</v>
      </c>
      <c r="E25" s="19">
        <f t="shared" si="6"/>
        <v>-3469150</v>
      </c>
      <c r="F25" s="19">
        <f t="shared" si="6"/>
        <v>0</v>
      </c>
      <c r="G25" s="19">
        <f t="shared" si="6"/>
        <v>0</v>
      </c>
      <c r="H25" s="19">
        <f t="shared" si="6"/>
        <v>0</v>
      </c>
      <c r="I25" s="13"/>
    </row>
    <row r="26" spans="1:25" ht="15.75" customHeight="1" x14ac:dyDescent="0.25">
      <c r="A26" s="1"/>
      <c r="B26" s="13"/>
      <c r="C26" s="13"/>
      <c r="D26" s="13"/>
      <c r="E26" s="13"/>
      <c r="F26" s="13"/>
      <c r="G26" s="13"/>
      <c r="H26" s="13"/>
      <c r="I26" s="13"/>
    </row>
    <row r="27" spans="1:25" ht="15.75" customHeight="1" x14ac:dyDescent="0.25">
      <c r="A27" s="1"/>
      <c r="B27" s="13"/>
      <c r="C27" s="13"/>
      <c r="D27" s="13"/>
      <c r="E27" s="28"/>
      <c r="F27" s="13"/>
      <c r="G27" s="13"/>
      <c r="H27" s="13"/>
      <c r="I27" s="13"/>
    </row>
    <row r="28" spans="1:25" ht="15.75" customHeight="1" x14ac:dyDescent="0.25">
      <c r="A28" s="12" t="s">
        <v>62</v>
      </c>
      <c r="B28" s="29">
        <f>B25/('1'!B36/10)</f>
        <v>-8.1673865141814961E-2</v>
      </c>
      <c r="C28" s="29">
        <f>C25/('1'!C36/10)</f>
        <v>-2.0016480817305702E-2</v>
      </c>
      <c r="D28" s="29">
        <f>D25/('1'!D36/10)</f>
        <v>2.6593862751278115E-2</v>
      </c>
      <c r="E28" s="29">
        <f>E25/('1'!E36/10)</f>
        <v>-5.6227665917357228E-2</v>
      </c>
      <c r="F28" s="29" t="e">
        <f>F25/('1'!F36/10)</f>
        <v>#DIV/0!</v>
      </c>
      <c r="G28" s="29" t="e">
        <f>G25/('1'!G36/10)</f>
        <v>#DIV/0!</v>
      </c>
      <c r="H28" s="29" t="e">
        <f>H25/('1'!H36/10)</f>
        <v>#DIV/0!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26" t="s">
        <v>65</v>
      </c>
      <c r="B29" s="13">
        <f>'1'!B36/10</f>
        <v>60488505</v>
      </c>
      <c r="C29" s="13">
        <f>'1'!C36/10</f>
        <v>60488505</v>
      </c>
      <c r="D29" s="13">
        <f>'1'!D36/10</f>
        <v>60488505</v>
      </c>
      <c r="E29" s="13">
        <f>'1'!E36/10</f>
        <v>61698275.100000001</v>
      </c>
      <c r="F29" s="13">
        <f>'1'!F36/10</f>
        <v>0</v>
      </c>
      <c r="G29" s="13">
        <f>'1'!G36/10</f>
        <v>0</v>
      </c>
      <c r="H29" s="13">
        <f>'1'!H36/10</f>
        <v>0</v>
      </c>
      <c r="I29" s="13"/>
    </row>
    <row r="30" spans="1:25" ht="15.75" customHeight="1" x14ac:dyDescent="0.25">
      <c r="G30" s="13"/>
      <c r="H30" s="13"/>
      <c r="I30" s="13"/>
    </row>
    <row r="31" spans="1:25" ht="15.75" customHeight="1" x14ac:dyDescent="0.25">
      <c r="G31" s="13"/>
      <c r="H31" s="13"/>
      <c r="I31" s="13"/>
    </row>
    <row r="32" spans="1:25" ht="15.75" customHeight="1" x14ac:dyDescent="0.25">
      <c r="G32" s="13"/>
      <c r="H32" s="13"/>
      <c r="I32" s="13"/>
    </row>
    <row r="33" spans="7:9" ht="15.75" customHeight="1" x14ac:dyDescent="0.25">
      <c r="G33" s="13"/>
      <c r="H33" s="13"/>
      <c r="I33" s="13"/>
    </row>
    <row r="34" spans="7:9" ht="15.75" customHeight="1" x14ac:dyDescent="0.25">
      <c r="G34" s="13"/>
      <c r="H34" s="13"/>
      <c r="I34" s="13"/>
    </row>
    <row r="35" spans="7:9" ht="15.75" customHeight="1" x14ac:dyDescent="0.25">
      <c r="G35" s="13"/>
      <c r="H35" s="13"/>
      <c r="I35" s="13"/>
    </row>
    <row r="36" spans="7:9" ht="15.75" customHeight="1" x14ac:dyDescent="0.25">
      <c r="G36" s="13"/>
      <c r="H36" s="13"/>
      <c r="I36" s="13"/>
    </row>
    <row r="37" spans="7:9" ht="15.75" customHeight="1" x14ac:dyDescent="0.25">
      <c r="G37" s="13"/>
      <c r="H37" s="13"/>
      <c r="I37" s="13"/>
    </row>
    <row r="38" spans="7:9" ht="15.75" customHeight="1" x14ac:dyDescent="0.25">
      <c r="G38" s="13"/>
      <c r="H38" s="13"/>
      <c r="I38" s="13"/>
    </row>
    <row r="39" spans="7:9" ht="15.75" customHeight="1" x14ac:dyDescent="0.25">
      <c r="G39" s="13"/>
      <c r="H39" s="13"/>
      <c r="I39" s="13"/>
    </row>
    <row r="40" spans="7:9" ht="15.75" customHeight="1" x14ac:dyDescent="0.25">
      <c r="G40" s="13"/>
      <c r="H40" s="13"/>
      <c r="I40" s="13"/>
    </row>
    <row r="41" spans="7:9" ht="15.75" customHeight="1" x14ac:dyDescent="0.25">
      <c r="G41" s="13"/>
      <c r="H41" s="13"/>
      <c r="I41" s="13"/>
    </row>
    <row r="42" spans="7:9" ht="15.75" customHeight="1" x14ac:dyDescent="0.25">
      <c r="G42" s="13"/>
      <c r="H42" s="13"/>
      <c r="I42" s="13"/>
    </row>
    <row r="43" spans="7:9" ht="15.75" customHeight="1" x14ac:dyDescent="0.25">
      <c r="G43" s="13"/>
      <c r="H43" s="13"/>
      <c r="I43" s="13"/>
    </row>
    <row r="44" spans="7:9" ht="15.75" customHeight="1" x14ac:dyDescent="0.2"/>
    <row r="45" spans="7:9" ht="15.75" customHeight="1" x14ac:dyDescent="0.2"/>
    <row r="46" spans="7:9" ht="15.75" customHeight="1" x14ac:dyDescent="0.2"/>
    <row r="47" spans="7:9" ht="15.75" customHeight="1" x14ac:dyDescent="0.2"/>
    <row r="48" spans="7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18" sqref="J18"/>
    </sheetView>
  </sheetViews>
  <sheetFormatPr defaultColWidth="12.625" defaultRowHeight="15" customHeight="1" x14ac:dyDescent="0.2"/>
  <cols>
    <col min="1" max="1" width="37.875" customWidth="1"/>
    <col min="2" max="2" width="13.5" customWidth="1"/>
    <col min="3" max="4" width="15.5" customWidth="1"/>
    <col min="5" max="5" width="15" customWidth="1"/>
    <col min="6" max="6" width="12.625" customWidth="1"/>
    <col min="7" max="7" width="11.375" customWidth="1"/>
    <col min="8" max="8" width="10.625" customWidth="1"/>
    <col min="9" max="26" width="7.625" customWidth="1"/>
  </cols>
  <sheetData>
    <row r="1" spans="1:26" x14ac:dyDescent="0.25">
      <c r="A1" s="1" t="s">
        <v>0</v>
      </c>
    </row>
    <row r="2" spans="1:26" x14ac:dyDescent="0.25">
      <c r="A2" s="1" t="s">
        <v>1</v>
      </c>
    </row>
    <row r="3" spans="1:26" x14ac:dyDescent="0.25">
      <c r="A3" s="2" t="s">
        <v>4</v>
      </c>
    </row>
    <row r="4" spans="1:26" ht="14.25" x14ac:dyDescent="0.2">
      <c r="B4" s="5"/>
      <c r="C4" s="5"/>
      <c r="D4" s="5"/>
      <c r="E4" s="5"/>
      <c r="F4" s="5"/>
    </row>
    <row r="5" spans="1:26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6" t="s">
        <v>7</v>
      </c>
      <c r="H5" s="8" t="s">
        <v>5</v>
      </c>
    </row>
    <row r="6" spans="1:26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0">
        <v>43738</v>
      </c>
      <c r="H6" s="10">
        <v>43830</v>
      </c>
    </row>
    <row r="7" spans="1:26" x14ac:dyDescent="0.25">
      <c r="A7" s="12" t="s">
        <v>9</v>
      </c>
      <c r="B7" s="13"/>
      <c r="C7" s="13"/>
      <c r="D7" s="13"/>
      <c r="E7" s="13"/>
      <c r="F7" s="13"/>
    </row>
    <row r="8" spans="1:26" x14ac:dyDescent="0.25">
      <c r="A8" s="2" t="s">
        <v>11</v>
      </c>
      <c r="B8" s="13">
        <v>418037345</v>
      </c>
      <c r="C8" s="13">
        <v>616614633</v>
      </c>
      <c r="D8" s="13">
        <v>283114638</v>
      </c>
      <c r="E8" s="13">
        <v>497850781</v>
      </c>
      <c r="F8" s="13"/>
      <c r="G8" s="13"/>
      <c r="H8" s="13"/>
      <c r="I8" s="13"/>
      <c r="J8" s="13"/>
    </row>
    <row r="9" spans="1:26" x14ac:dyDescent="0.25">
      <c r="A9" s="15" t="s">
        <v>16</v>
      </c>
      <c r="B9" s="13">
        <v>-370321299</v>
      </c>
      <c r="C9" s="13">
        <v>-557442685</v>
      </c>
      <c r="D9" s="13">
        <v>-150742467</v>
      </c>
      <c r="E9" s="13">
        <v>-339753024</v>
      </c>
      <c r="F9" s="13"/>
      <c r="G9" s="16"/>
      <c r="H9" s="16"/>
      <c r="I9" s="16"/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" t="s">
        <v>18</v>
      </c>
      <c r="B10" s="13">
        <v>-44392902</v>
      </c>
      <c r="C10" s="13">
        <v>-63362573</v>
      </c>
      <c r="D10" s="13">
        <v>-21261912</v>
      </c>
      <c r="E10" s="13">
        <v>-43884945</v>
      </c>
      <c r="F10" s="13"/>
      <c r="G10" s="13"/>
      <c r="H10" s="13"/>
      <c r="I10" s="13"/>
      <c r="J10" s="13"/>
    </row>
    <row r="11" spans="1:26" ht="15.75" x14ac:dyDescent="0.25">
      <c r="A11" s="18"/>
      <c r="B11" s="17">
        <f t="shared" ref="B11:H11" si="0">SUM(B8:B10)</f>
        <v>3323144</v>
      </c>
      <c r="C11" s="17">
        <f t="shared" si="0"/>
        <v>-4190625</v>
      </c>
      <c r="D11" s="17">
        <f t="shared" si="0"/>
        <v>111110259</v>
      </c>
      <c r="E11" s="17">
        <f t="shared" si="0"/>
        <v>114212812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3"/>
      <c r="J11" s="13"/>
    </row>
    <row r="12" spans="1:26" ht="15.75" x14ac:dyDescent="0.25">
      <c r="A12" s="18"/>
      <c r="B12" s="13"/>
      <c r="C12" s="13"/>
      <c r="D12" s="13"/>
      <c r="E12" s="13"/>
      <c r="F12" s="13"/>
      <c r="G12" s="13"/>
      <c r="H12" s="13"/>
      <c r="I12" s="13"/>
      <c r="J12" s="13"/>
    </row>
    <row r="13" spans="1:26" x14ac:dyDescent="0.25">
      <c r="A13" s="12" t="s">
        <v>19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26" x14ac:dyDescent="0.25">
      <c r="A14" s="2" t="s">
        <v>21</v>
      </c>
      <c r="B14" s="13">
        <v>-10413907</v>
      </c>
      <c r="C14" s="13">
        <v>-12767943</v>
      </c>
      <c r="D14" s="13">
        <v>-6314594</v>
      </c>
      <c r="E14" s="13">
        <v>-12874700</v>
      </c>
      <c r="F14" s="13">
        <v>0</v>
      </c>
      <c r="G14" s="13"/>
      <c r="H14" s="13"/>
      <c r="I14" s="13"/>
      <c r="J14" s="13"/>
    </row>
    <row r="15" spans="1:26" x14ac:dyDescent="0.25">
      <c r="A15" s="1"/>
      <c r="B15" s="17">
        <f t="shared" ref="B15:H15" si="1">SUM(B14)</f>
        <v>-10413907</v>
      </c>
      <c r="C15" s="17">
        <f t="shared" si="1"/>
        <v>-12767943</v>
      </c>
      <c r="D15" s="17">
        <f t="shared" si="1"/>
        <v>-6314594</v>
      </c>
      <c r="E15" s="17">
        <f t="shared" si="1"/>
        <v>-12874700</v>
      </c>
      <c r="F15" s="17">
        <f t="shared" si="1"/>
        <v>0</v>
      </c>
      <c r="G15" s="17">
        <f t="shared" si="1"/>
        <v>0</v>
      </c>
      <c r="H15" s="17">
        <f t="shared" si="1"/>
        <v>0</v>
      </c>
      <c r="I15" s="13"/>
      <c r="J15" s="13"/>
    </row>
    <row r="16" spans="1:26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1:26" x14ac:dyDescent="0.25">
      <c r="A17" s="12" t="s">
        <v>28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26" x14ac:dyDescent="0.25">
      <c r="A18" s="15" t="s">
        <v>29</v>
      </c>
      <c r="B18" s="13">
        <v>5059301</v>
      </c>
      <c r="C18" s="13">
        <v>22172473</v>
      </c>
      <c r="D18" s="13">
        <v>-65361809</v>
      </c>
      <c r="E18" s="13">
        <v>-61950290</v>
      </c>
      <c r="F18" s="13"/>
      <c r="G18" s="13"/>
      <c r="H18" s="13"/>
      <c r="I18" s="13"/>
      <c r="J18" s="13"/>
    </row>
    <row r="19" spans="1:26" x14ac:dyDescent="0.25">
      <c r="A19" s="15" t="s">
        <v>30</v>
      </c>
      <c r="B19" s="13">
        <v>0</v>
      </c>
      <c r="C19" s="13">
        <v>0</v>
      </c>
      <c r="D19" s="13">
        <v>-15707705</v>
      </c>
      <c r="E19" s="13">
        <v>-38315592</v>
      </c>
      <c r="F19" s="13"/>
      <c r="G19" s="13"/>
      <c r="H19" s="13"/>
      <c r="I19" s="13"/>
      <c r="J19" s="13"/>
    </row>
    <row r="20" spans="1:26" x14ac:dyDescent="0.25">
      <c r="A20" s="15" t="s">
        <v>32</v>
      </c>
      <c r="B20" s="13">
        <v>0</v>
      </c>
      <c r="C20" s="13">
        <v>-7128809</v>
      </c>
      <c r="D20" s="13">
        <v>0</v>
      </c>
      <c r="E20" s="13">
        <v>0</v>
      </c>
      <c r="F20" s="13"/>
      <c r="G20" s="13"/>
      <c r="H20" s="13"/>
      <c r="I20" s="13"/>
      <c r="J20" s="13"/>
    </row>
    <row r="21" spans="1:26" ht="15.75" customHeight="1" x14ac:dyDescent="0.25">
      <c r="A21" s="1"/>
      <c r="B21" s="17">
        <f t="shared" ref="B21:H21" si="2">SUM(B18:B20)</f>
        <v>5059301</v>
      </c>
      <c r="C21" s="17">
        <f t="shared" si="2"/>
        <v>15043664</v>
      </c>
      <c r="D21" s="17">
        <f t="shared" si="2"/>
        <v>-81069514</v>
      </c>
      <c r="E21" s="17">
        <f t="shared" si="2"/>
        <v>-100265882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3"/>
      <c r="J21" s="13"/>
    </row>
    <row r="22" spans="1:26" ht="15.75" customHeight="1" x14ac:dyDescent="0.25">
      <c r="B22" s="21"/>
      <c r="C22" s="21"/>
      <c r="D22" s="21"/>
      <c r="E22" s="21"/>
      <c r="F22" s="21"/>
      <c r="G22" s="13"/>
      <c r="H22" s="13"/>
      <c r="I22" s="13"/>
      <c r="J22" s="13"/>
    </row>
    <row r="23" spans="1:26" ht="15.75" customHeight="1" x14ac:dyDescent="0.25">
      <c r="A23" s="1" t="s">
        <v>37</v>
      </c>
      <c r="B23" s="21">
        <f t="shared" ref="B23:E23" si="3">B11+B15+B21</f>
        <v>-2031462</v>
      </c>
      <c r="C23" s="21">
        <f t="shared" si="3"/>
        <v>-1914904</v>
      </c>
      <c r="D23" s="21">
        <f t="shared" si="3"/>
        <v>23726151</v>
      </c>
      <c r="E23" s="21">
        <f t="shared" si="3"/>
        <v>1072230</v>
      </c>
      <c r="F23" s="21">
        <f>F11+F15+F21+F24</f>
        <v>0</v>
      </c>
      <c r="G23" s="16"/>
      <c r="H23" s="13"/>
      <c r="I23" s="13"/>
      <c r="J23" s="13"/>
    </row>
    <row r="24" spans="1:26" ht="15.75" customHeight="1" x14ac:dyDescent="0.25">
      <c r="A24" s="26" t="s">
        <v>42</v>
      </c>
      <c r="B24" s="13"/>
      <c r="C24" s="13"/>
      <c r="D24" s="13">
        <v>347985</v>
      </c>
      <c r="E24" s="13">
        <v>1015250</v>
      </c>
      <c r="F24" s="13"/>
      <c r="G24" s="13"/>
      <c r="H24" s="13"/>
      <c r="I24" s="13"/>
      <c r="J24" s="13"/>
    </row>
    <row r="25" spans="1:26" ht="15.75" customHeight="1" x14ac:dyDescent="0.25">
      <c r="A25" s="26" t="s">
        <v>44</v>
      </c>
      <c r="B25" s="13">
        <v>5362717</v>
      </c>
      <c r="C25" s="13">
        <v>5362717</v>
      </c>
      <c r="D25" s="13">
        <v>1522368</v>
      </c>
      <c r="E25" s="13">
        <v>1522368</v>
      </c>
      <c r="F25" s="13"/>
      <c r="G25" s="16"/>
      <c r="H25" s="13"/>
      <c r="I25" s="13"/>
      <c r="J25" s="13"/>
    </row>
    <row r="26" spans="1:26" ht="15.75" customHeight="1" x14ac:dyDescent="0.25">
      <c r="A26" s="12" t="s">
        <v>45</v>
      </c>
      <c r="B26" s="19">
        <f t="shared" ref="B26:H26" si="4">SUM(B23:B25)</f>
        <v>3331255</v>
      </c>
      <c r="C26" s="19">
        <f t="shared" si="4"/>
        <v>3447813</v>
      </c>
      <c r="D26" s="19">
        <f t="shared" si="4"/>
        <v>25596504</v>
      </c>
      <c r="E26" s="19">
        <f t="shared" si="4"/>
        <v>3609848</v>
      </c>
      <c r="F26" s="19">
        <f t="shared" si="4"/>
        <v>0</v>
      </c>
      <c r="G26" s="19">
        <f t="shared" si="4"/>
        <v>0</v>
      </c>
      <c r="H26" s="19">
        <f t="shared" si="4"/>
        <v>0</v>
      </c>
      <c r="I26" s="13"/>
      <c r="J26" s="13"/>
    </row>
    <row r="27" spans="1:26" ht="15.75" customHeight="1" x14ac:dyDescent="0.25">
      <c r="A27" s="1"/>
      <c r="B27" s="13"/>
      <c r="C27" s="13"/>
      <c r="D27" s="13"/>
      <c r="E27" s="13"/>
      <c r="F27" s="13"/>
      <c r="G27" s="16"/>
      <c r="H27" s="13"/>
      <c r="I27" s="13"/>
      <c r="J27" s="13"/>
    </row>
    <row r="28" spans="1:26" ht="15.75" customHeight="1" x14ac:dyDescent="0.25">
      <c r="G28" s="13"/>
      <c r="H28" s="13"/>
      <c r="I28" s="13"/>
      <c r="J28" s="13"/>
    </row>
    <row r="29" spans="1:26" ht="15.75" customHeight="1" x14ac:dyDescent="0.25">
      <c r="A29" s="12" t="s">
        <v>50</v>
      </c>
      <c r="B29" s="27">
        <f>B11/('1'!B36/10)</f>
        <v>5.4938438303277624E-2</v>
      </c>
      <c r="C29" s="27">
        <f>C11/('1'!C36/10)</f>
        <v>-6.9279692067112583E-2</v>
      </c>
      <c r="D29" s="27">
        <f>D11/('1'!D36/10)</f>
        <v>1.8368822142322745</v>
      </c>
      <c r="E29" s="27">
        <f>E11/('1'!E36/10)</f>
        <v>1.8511508111836987</v>
      </c>
      <c r="F29" s="27" t="e">
        <f>F11/('1'!F36/10)</f>
        <v>#DIV/0!</v>
      </c>
      <c r="G29" s="27" t="e">
        <f>G11/('1'!G36/10)</f>
        <v>#DIV/0!</v>
      </c>
      <c r="H29" s="27" t="e">
        <f>H11/('1'!H36/10)</f>
        <v>#DIV/0!</v>
      </c>
      <c r="I29" s="16"/>
      <c r="J29" s="1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2" t="s">
        <v>63</v>
      </c>
      <c r="B30" s="13">
        <f>'1'!B36/10</f>
        <v>60488505</v>
      </c>
      <c r="C30" s="13">
        <f>'1'!C36/10</f>
        <v>60488505</v>
      </c>
      <c r="D30" s="13">
        <f>'1'!D36/10</f>
        <v>60488505</v>
      </c>
      <c r="E30" s="13">
        <f>'1'!E36/10</f>
        <v>61698275.100000001</v>
      </c>
      <c r="F30" s="13">
        <f>'1'!F36/10</f>
        <v>0</v>
      </c>
      <c r="G30" s="13">
        <f>'1'!G36/10</f>
        <v>0</v>
      </c>
      <c r="H30" s="13">
        <f>'1'!H36/10</f>
        <v>0</v>
      </c>
      <c r="I30" s="13"/>
      <c r="J30" s="13"/>
    </row>
    <row r="31" spans="1:26" ht="15.75" customHeight="1" x14ac:dyDescent="0.25">
      <c r="G31" s="13"/>
      <c r="H31" s="13"/>
      <c r="I31" s="13"/>
      <c r="J31" s="13"/>
    </row>
    <row r="32" spans="1:26" ht="15.75" customHeight="1" x14ac:dyDescent="0.25">
      <c r="G32" s="13"/>
      <c r="H32" s="13"/>
      <c r="I32" s="13"/>
      <c r="J32" s="13"/>
    </row>
    <row r="33" spans="7:10" ht="15.75" customHeight="1" x14ac:dyDescent="0.25">
      <c r="G33" s="13"/>
      <c r="H33" s="13"/>
      <c r="I33" s="13"/>
      <c r="J33" s="13"/>
    </row>
    <row r="34" spans="7:10" ht="15.75" customHeight="1" x14ac:dyDescent="0.25">
      <c r="G34" s="13"/>
      <c r="H34" s="13"/>
      <c r="I34" s="13"/>
      <c r="J34" s="13"/>
    </row>
    <row r="35" spans="7:10" ht="15.75" customHeight="1" x14ac:dyDescent="0.25">
      <c r="G35" s="13"/>
      <c r="H35" s="13"/>
      <c r="I35" s="13"/>
      <c r="J35" s="13"/>
    </row>
    <row r="36" spans="7:10" ht="15.75" customHeight="1" x14ac:dyDescent="0.25">
      <c r="G36" s="13"/>
      <c r="H36" s="13"/>
      <c r="I36" s="13"/>
      <c r="J36" s="13"/>
    </row>
    <row r="37" spans="7:10" ht="15.75" customHeight="1" x14ac:dyDescent="0.25">
      <c r="G37" s="13"/>
      <c r="H37" s="13"/>
      <c r="I37" s="13"/>
      <c r="J37" s="13"/>
    </row>
    <row r="38" spans="7:10" ht="15.75" customHeight="1" x14ac:dyDescent="0.25">
      <c r="G38" s="13"/>
      <c r="H38" s="13"/>
      <c r="I38" s="13"/>
      <c r="J38" s="13"/>
    </row>
    <row r="39" spans="7:10" ht="15.75" customHeight="1" x14ac:dyDescent="0.25">
      <c r="G39" s="13"/>
      <c r="H39" s="13"/>
      <c r="I39" s="13"/>
      <c r="J39" s="13"/>
    </row>
    <row r="40" spans="7:10" ht="15.75" customHeight="1" x14ac:dyDescent="0.25">
      <c r="G40" s="13"/>
      <c r="H40" s="13"/>
      <c r="I40" s="13"/>
      <c r="J40" s="13"/>
    </row>
    <row r="41" spans="7:10" ht="15.75" customHeight="1" x14ac:dyDescent="0.25">
      <c r="G41" s="13"/>
      <c r="H41" s="13"/>
      <c r="I41" s="13"/>
      <c r="J41" s="13"/>
    </row>
    <row r="42" spans="7:10" ht="15.75" customHeight="1" x14ac:dyDescent="0.25">
      <c r="G42" s="13"/>
      <c r="H42" s="13"/>
      <c r="I42" s="13"/>
      <c r="J42" s="13"/>
    </row>
    <row r="43" spans="7:10" ht="15.75" customHeight="1" x14ac:dyDescent="0.25">
      <c r="G43" s="13"/>
      <c r="H43" s="13"/>
      <c r="I43" s="13"/>
      <c r="J43" s="13"/>
    </row>
    <row r="44" spans="7:10" ht="15.75" customHeight="1" x14ac:dyDescent="0.25">
      <c r="G44" s="13"/>
      <c r="H44" s="13"/>
      <c r="I44" s="13"/>
      <c r="J44" s="13"/>
    </row>
    <row r="45" spans="7:10" ht="15.75" customHeight="1" x14ac:dyDescent="0.25">
      <c r="G45" s="13"/>
      <c r="H45" s="13"/>
      <c r="I45" s="13"/>
      <c r="J45" s="13"/>
    </row>
    <row r="46" spans="7:10" ht="15.75" customHeight="1" x14ac:dyDescent="0.25">
      <c r="G46" s="13"/>
      <c r="H46" s="13"/>
      <c r="I46" s="13"/>
      <c r="J46" s="13"/>
    </row>
    <row r="47" spans="7:10" ht="15.75" customHeight="1" x14ac:dyDescent="0.25">
      <c r="G47" s="13"/>
      <c r="H47" s="13"/>
      <c r="I47" s="13"/>
      <c r="J47" s="13"/>
    </row>
    <row r="48" spans="7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67</v>
      </c>
    </row>
    <row r="3" spans="1:26" x14ac:dyDescent="0.25">
      <c r="A3" s="2" t="s">
        <v>4</v>
      </c>
    </row>
    <row r="4" spans="1:26" x14ac:dyDescent="0.25">
      <c r="B4" s="31" t="s">
        <v>68</v>
      </c>
      <c r="C4" s="31" t="s">
        <v>69</v>
      </c>
      <c r="D4" s="31" t="s">
        <v>70</v>
      </c>
      <c r="E4" s="31" t="s">
        <v>71</v>
      </c>
      <c r="F4" s="31" t="s">
        <v>72</v>
      </c>
    </row>
    <row r="5" spans="1:26" x14ac:dyDescent="0.25">
      <c r="B5" s="32">
        <v>43100</v>
      </c>
      <c r="C5" s="32">
        <v>43190</v>
      </c>
      <c r="D5" s="32">
        <v>43373</v>
      </c>
      <c r="E5" s="32">
        <v>43465</v>
      </c>
      <c r="F5" s="32">
        <v>43555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2" t="s">
        <v>73</v>
      </c>
      <c r="B6" s="33">
        <f>'2'!B25/'1'!B19</f>
        <v>-2.3617123942076346E-3</v>
      </c>
      <c r="C6" s="33">
        <f>'2'!C25/'1'!C19</f>
        <v>-5.7718699524615495E-4</v>
      </c>
      <c r="D6" s="33">
        <f>'2'!D25/'1'!D19</f>
        <v>8.0423289025614191E-4</v>
      </c>
      <c r="E6" s="33">
        <f>'2'!E25/'1'!E19</f>
        <v>-1.7692985807272429E-3</v>
      </c>
      <c r="F6" s="33" t="e">
        <f>'2'!F25/'1'!F19</f>
        <v>#DIV/0!</v>
      </c>
    </row>
    <row r="7" spans="1:26" x14ac:dyDescent="0.25">
      <c r="A7" s="2" t="s">
        <v>74</v>
      </c>
      <c r="B7" s="33">
        <f>'2'!B25/'1'!B38</f>
        <v>-5.2147067000628093E-3</v>
      </c>
      <c r="C7" s="33">
        <f>'2'!C25/'1'!C38</f>
        <v>-1.2900631380372769E-3</v>
      </c>
      <c r="D7" s="33">
        <f>'2'!D25/'1'!D38</f>
        <v>1.7054453735962584E-3</v>
      </c>
      <c r="E7" s="33">
        <f>'2'!E25/'1'!E38</f>
        <v>-3.7634719187113236E-3</v>
      </c>
      <c r="F7" s="33" t="e">
        <f>'2'!F25/'1'!F38</f>
        <v>#DIV/0!</v>
      </c>
    </row>
    <row r="8" spans="1:26" x14ac:dyDescent="0.25">
      <c r="A8" s="2" t="s">
        <v>75</v>
      </c>
      <c r="B8" s="33">
        <f>('1'!B25)/'1'!B38</f>
        <v>0</v>
      </c>
      <c r="C8" s="33">
        <f>('1'!C25)/'1'!C38</f>
        <v>0</v>
      </c>
      <c r="D8" s="33">
        <f>('1'!D25)/'1'!D38</f>
        <v>0.14060763710927965</v>
      </c>
      <c r="E8" s="33">
        <f>('1'!E25)/'1'!E38</f>
        <v>0.12649593832135628</v>
      </c>
      <c r="F8" s="33" t="e">
        <f>('1'!F25)/'1'!F38</f>
        <v>#DIV/0!</v>
      </c>
    </row>
    <row r="9" spans="1:26" x14ac:dyDescent="0.25">
      <c r="A9" s="2" t="s">
        <v>76</v>
      </c>
      <c r="B9" s="34">
        <f>'1'!B18/'1'!B33</f>
        <v>1.0485383980054648</v>
      </c>
      <c r="C9" s="34">
        <f>'1'!C18/'1'!C33</f>
        <v>1.055730112973591</v>
      </c>
      <c r="D9" s="34">
        <f>'1'!D18/'1'!D33</f>
        <v>1.2347141063415918</v>
      </c>
      <c r="E9" s="34">
        <f>'1'!E18/'1'!E33</f>
        <v>1.211661952756262</v>
      </c>
      <c r="F9" s="34" t="e">
        <f>'1'!F18/'1'!F33</f>
        <v>#DIV/0!</v>
      </c>
    </row>
    <row r="10" spans="1:26" x14ac:dyDescent="0.25">
      <c r="A10" s="2" t="s">
        <v>77</v>
      </c>
      <c r="B10" s="33">
        <f>'2'!B25/'2'!B8</f>
        <v>-1.2061211874001167E-2</v>
      </c>
      <c r="C10" s="33">
        <f>'2'!C25/'2'!C8</f>
        <v>-1.8405969525685047E-3</v>
      </c>
      <c r="D10" s="33">
        <f>'2'!D25/'2'!D8</f>
        <v>5.439864075546464E-3</v>
      </c>
      <c r="E10" s="33">
        <f>'2'!E25/'2'!E8</f>
        <v>-6.8112215412364134E-3</v>
      </c>
      <c r="F10" s="33" t="e">
        <f>'2'!F25/'2'!F8</f>
        <v>#DIV/0!</v>
      </c>
    </row>
    <row r="11" spans="1:26" x14ac:dyDescent="0.25">
      <c r="A11" s="2" t="s">
        <v>78</v>
      </c>
      <c r="B11" s="33">
        <f>'2'!B19/'2'!B8</f>
        <v>-4.9598298508125062E-3</v>
      </c>
      <c r="C11" s="33">
        <f>'2'!C19/'2'!C8</f>
        <v>5.5136122307650548E-3</v>
      </c>
      <c r="D11" s="33">
        <f>'2'!D19/'2'!D8</f>
        <v>1.1805682176356573E-2</v>
      </c>
      <c r="E11" s="33">
        <f>'2'!E19/'2'!E8</f>
        <v>-4.246869226529411E-3</v>
      </c>
      <c r="F11" s="33" t="e">
        <f>'2'!F19/'2'!F8</f>
        <v>#DIV/0!</v>
      </c>
    </row>
    <row r="12" spans="1:26" x14ac:dyDescent="0.25">
      <c r="A12" s="2" t="s">
        <v>79</v>
      </c>
      <c r="B12" s="33">
        <f>'2'!B25/('1'!B25+'1'!B38)</f>
        <v>-5.2147067000628093E-3</v>
      </c>
      <c r="C12" s="33">
        <f>'2'!C25/('1'!C25+'1'!C38)</f>
        <v>-1.2900631380372769E-3</v>
      </c>
      <c r="D12" s="33">
        <f>'2'!D25/('1'!D25+'1'!D38)</f>
        <v>1.4952077455122831E-3</v>
      </c>
      <c r="E12" s="33">
        <f>'2'!E25/('1'!E25+'1'!E38)</f>
        <v>-3.3408659460587558E-3</v>
      </c>
      <c r="F12" s="33" t="e">
        <f>'2'!F25/('1'!F25+'1'!F38)</f>
        <v>#DIV/0!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2020-04-12T16:23:38Z</dcterms:modified>
</cp:coreProperties>
</file>