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uri="GoogleSheetsCustomDataVersion1">
      <go:sheetsCustomData xmlns:go="http://customooxmlschemas.google.com/" r:id="rId8" roundtripDataSignature="AMtx7mhb1DML+9+D4xHAfEoDYzJ/9ojI8w=="/>
    </ext>
  </extLst>
</workbook>
</file>

<file path=xl/calcChain.xml><?xml version="1.0" encoding="utf-8"?>
<calcChain xmlns="http://schemas.openxmlformats.org/spreadsheetml/2006/main">
  <c r="F11" i="4" l="1"/>
  <c r="E11" i="4"/>
  <c r="D11" i="4"/>
  <c r="C11" i="4"/>
  <c r="B11" i="4"/>
  <c r="H34" i="3"/>
  <c r="G34" i="3"/>
  <c r="F34" i="3"/>
  <c r="E34" i="3"/>
  <c r="D34" i="3"/>
  <c r="C34" i="3"/>
  <c r="B34" i="3"/>
  <c r="H33" i="3"/>
  <c r="G33" i="3"/>
  <c r="C33" i="3"/>
  <c r="F30" i="3"/>
  <c r="B30" i="3"/>
  <c r="F27" i="3"/>
  <c r="E27" i="3"/>
  <c r="E30" i="3" s="1"/>
  <c r="B27" i="3"/>
  <c r="H25" i="3"/>
  <c r="G25" i="3"/>
  <c r="F25" i="3"/>
  <c r="E25" i="3"/>
  <c r="D25" i="3"/>
  <c r="C25" i="3"/>
  <c r="B25" i="3"/>
  <c r="H17" i="3"/>
  <c r="H27" i="3" s="1"/>
  <c r="H30" i="3" s="1"/>
  <c r="G17" i="3"/>
  <c r="G27" i="3" s="1"/>
  <c r="G30" i="3" s="1"/>
  <c r="F17" i="3"/>
  <c r="E17" i="3"/>
  <c r="D17" i="3"/>
  <c r="C17" i="3"/>
  <c r="B17" i="3"/>
  <c r="F11" i="3"/>
  <c r="F33" i="3" s="1"/>
  <c r="E11" i="3"/>
  <c r="E33" i="3" s="1"/>
  <c r="D11" i="3"/>
  <c r="D27" i="3" s="1"/>
  <c r="D30" i="3" s="1"/>
  <c r="C11" i="3"/>
  <c r="C27" i="3" s="1"/>
  <c r="C30" i="3" s="1"/>
  <c r="B11" i="3"/>
  <c r="B33" i="3" s="1"/>
  <c r="H31" i="2"/>
  <c r="G31" i="2"/>
  <c r="F31" i="2"/>
  <c r="E31" i="2"/>
  <c r="D31" i="2"/>
  <c r="C31" i="2"/>
  <c r="B31" i="2"/>
  <c r="H25" i="2"/>
  <c r="G25" i="2"/>
  <c r="F25" i="2"/>
  <c r="E25" i="2"/>
  <c r="D25" i="2"/>
  <c r="C25" i="2"/>
  <c r="B25" i="2"/>
  <c r="F21" i="2"/>
  <c r="F23" i="2" s="1"/>
  <c r="F28" i="2" s="1"/>
  <c r="B21" i="2"/>
  <c r="B23" i="2" s="1"/>
  <c r="B28" i="2" s="1"/>
  <c r="F17" i="2"/>
  <c r="E17" i="2"/>
  <c r="E21" i="2" s="1"/>
  <c r="E23" i="2" s="1"/>
  <c r="E28" i="2" s="1"/>
  <c r="B17" i="2"/>
  <c r="H12" i="2"/>
  <c r="G12" i="2"/>
  <c r="F12" i="2"/>
  <c r="E12" i="2"/>
  <c r="D12" i="2"/>
  <c r="C12" i="2"/>
  <c r="B12" i="2"/>
  <c r="H10" i="2"/>
  <c r="H17" i="2" s="1"/>
  <c r="H21" i="2" s="1"/>
  <c r="H23" i="2" s="1"/>
  <c r="H28" i="2" s="1"/>
  <c r="H30" i="2" s="1"/>
  <c r="G10" i="2"/>
  <c r="G17" i="2" s="1"/>
  <c r="G21" i="2" s="1"/>
  <c r="G23" i="2" s="1"/>
  <c r="G28" i="2" s="1"/>
  <c r="G30" i="2" s="1"/>
  <c r="F10" i="2"/>
  <c r="E10" i="2"/>
  <c r="D10" i="2"/>
  <c r="D17" i="2" s="1"/>
  <c r="D21" i="2" s="1"/>
  <c r="D23" i="2" s="1"/>
  <c r="D28" i="2" s="1"/>
  <c r="C10" i="2"/>
  <c r="C17" i="2" s="1"/>
  <c r="C21" i="2" s="1"/>
  <c r="C23" i="2" s="1"/>
  <c r="C28" i="2" s="1"/>
  <c r="B10" i="2"/>
  <c r="H51" i="1"/>
  <c r="G51" i="1"/>
  <c r="F51" i="1"/>
  <c r="E51" i="1"/>
  <c r="D51" i="1"/>
  <c r="C51" i="1"/>
  <c r="B51" i="1"/>
  <c r="F50" i="1"/>
  <c r="E50" i="1"/>
  <c r="B50" i="1"/>
  <c r="H46" i="1"/>
  <c r="H50" i="1" s="1"/>
  <c r="G46" i="1"/>
  <c r="G48" i="1" s="1"/>
  <c r="F46" i="1"/>
  <c r="F8" i="4" s="1"/>
  <c r="E46" i="1"/>
  <c r="E8" i="4" s="1"/>
  <c r="D46" i="1"/>
  <c r="D50" i="1" s="1"/>
  <c r="C46" i="1"/>
  <c r="C48" i="1" s="1"/>
  <c r="B46" i="1"/>
  <c r="B8" i="4" s="1"/>
  <c r="G40" i="1"/>
  <c r="F40" i="1"/>
  <c r="C40" i="1"/>
  <c r="B40" i="1"/>
  <c r="H39" i="1"/>
  <c r="G39" i="1"/>
  <c r="F39" i="1"/>
  <c r="E39" i="1"/>
  <c r="D39" i="1"/>
  <c r="C39" i="1"/>
  <c r="B39" i="1"/>
  <c r="H29" i="1"/>
  <c r="H40" i="1" s="1"/>
  <c r="H48" i="1" s="1"/>
  <c r="G29" i="1"/>
  <c r="F29" i="1"/>
  <c r="E29" i="1"/>
  <c r="E40" i="1" s="1"/>
  <c r="E48" i="1" s="1"/>
  <c r="D29" i="1"/>
  <c r="D40" i="1" s="1"/>
  <c r="D48" i="1" s="1"/>
  <c r="C29" i="1"/>
  <c r="B29" i="1"/>
  <c r="H22" i="1"/>
  <c r="G22" i="1"/>
  <c r="D22" i="1"/>
  <c r="C22" i="1"/>
  <c r="H21" i="1"/>
  <c r="G21" i="1"/>
  <c r="F21" i="1"/>
  <c r="F9" i="4" s="1"/>
  <c r="E21" i="1"/>
  <c r="E9" i="4" s="1"/>
  <c r="D21" i="1"/>
  <c r="D9" i="4" s="1"/>
  <c r="C21" i="1"/>
  <c r="C9" i="4" s="1"/>
  <c r="B21" i="1"/>
  <c r="B9" i="4" s="1"/>
  <c r="H11" i="1"/>
  <c r="G11" i="1"/>
  <c r="F11" i="1"/>
  <c r="F22" i="1" s="1"/>
  <c r="E11" i="1"/>
  <c r="E22" i="1" s="1"/>
  <c r="D11" i="1"/>
  <c r="C11" i="1"/>
  <c r="B11" i="1"/>
  <c r="B22" i="1" s="1"/>
  <c r="C7" i="4" l="1"/>
  <c r="C10" i="4"/>
  <c r="C6" i="4"/>
  <c r="C30" i="2"/>
  <c r="C12" i="4"/>
  <c r="B12" i="4"/>
  <c r="B6" i="4"/>
  <c r="B7" i="4"/>
  <c r="B10" i="4"/>
  <c r="B30" i="2"/>
  <c r="D10" i="4"/>
  <c r="D6" i="4"/>
  <c r="D30" i="2"/>
  <c r="D12" i="4"/>
  <c r="D7" i="4"/>
  <c r="F12" i="4"/>
  <c r="F30" i="2"/>
  <c r="F7" i="4"/>
  <c r="F10" i="4"/>
  <c r="F6" i="4"/>
  <c r="E30" i="2"/>
  <c r="E7" i="4"/>
  <c r="E6" i="4"/>
  <c r="E12" i="4"/>
  <c r="E10" i="4"/>
  <c r="D33" i="3"/>
  <c r="D8" i="4"/>
  <c r="B48" i="1"/>
  <c r="F48" i="1"/>
  <c r="C50" i="1"/>
  <c r="G50" i="1"/>
  <c r="C8" i="4"/>
</calcChain>
</file>

<file path=xl/sharedStrings.xml><?xml version="1.0" encoding="utf-8"?>
<sst xmlns="http://schemas.openxmlformats.org/spreadsheetml/2006/main" count="115" uniqueCount="91">
  <si>
    <t>MOZAFFAR HOSSAIN SPINNING MILLS LIMITED</t>
  </si>
  <si>
    <t>Balance Sheet</t>
  </si>
  <si>
    <t>As at year end</t>
  </si>
  <si>
    <t>Quarter 2</t>
  </si>
  <si>
    <t>Quarter 3</t>
  </si>
  <si>
    <t>Quarter 1</t>
  </si>
  <si>
    <t>ASSETS</t>
  </si>
  <si>
    <t>NON CURRENT ASSETS</t>
  </si>
  <si>
    <t>Property, plant &amp; equipment</t>
  </si>
  <si>
    <t>Capital work in progress</t>
  </si>
  <si>
    <t>Investment</t>
  </si>
  <si>
    <t>CURRENT ASSETS</t>
  </si>
  <si>
    <t>Inventories</t>
  </si>
  <si>
    <t>Goods In Transit</t>
  </si>
  <si>
    <t>Trade receivables</t>
  </si>
  <si>
    <t>Advances,deposit and repayments</t>
  </si>
  <si>
    <t>Cash &amp; Cash equivalents</t>
  </si>
  <si>
    <t>Liabilities and Capital</t>
  </si>
  <si>
    <t>Liabilities</t>
  </si>
  <si>
    <t>Non Current Liabilities</t>
  </si>
  <si>
    <t>Deferred tax liability</t>
  </si>
  <si>
    <t>Long term Debt</t>
  </si>
  <si>
    <t>Current Liabilities</t>
  </si>
  <si>
    <t>Long Term Loan (Current Portion)</t>
  </si>
  <si>
    <t>Short term loan from bank</t>
  </si>
  <si>
    <t>Accounts payable</t>
  </si>
  <si>
    <t>Refundable fund of IPO subscribers</t>
  </si>
  <si>
    <t>Accrued expenses</t>
  </si>
  <si>
    <t xml:space="preserve">Income Tax Payable </t>
  </si>
  <si>
    <t>Dividend payable</t>
  </si>
  <si>
    <t>Shareholders’ Equity</t>
  </si>
  <si>
    <t>Share capital</t>
  </si>
  <si>
    <t>Tax holiday reserve</t>
  </si>
  <si>
    <t>Retained earning</t>
  </si>
  <si>
    <t>Revaluation Surplus</t>
  </si>
  <si>
    <t>Net assets value per share</t>
  </si>
  <si>
    <t>Shares to calculate NAVPS</t>
  </si>
  <si>
    <t>Ratio</t>
  </si>
  <si>
    <t>As at quarter end</t>
  </si>
  <si>
    <t>Q1</t>
  </si>
  <si>
    <t>Q2</t>
  </si>
  <si>
    <t>Q3</t>
  </si>
  <si>
    <t>Q4</t>
  </si>
  <si>
    <t>Q5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</si>
  <si>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</si>
  <si>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</si>
  <si>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</si>
  <si>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</si>
  <si>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</si>
  <si>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</si>
  <si>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</si>
  <si>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Income Statement</t>
  </si>
  <si>
    <t>Cash Flow Statement</t>
  </si>
  <si>
    <t>Net Revenues</t>
  </si>
  <si>
    <t>Cost of goods sold</t>
  </si>
  <si>
    <t>Gross Profit</t>
  </si>
  <si>
    <t>Net Cash Flows - Operating Activities</t>
  </si>
  <si>
    <t>Cash received from customers &amp; other</t>
  </si>
  <si>
    <t>Payment of tax</t>
  </si>
  <si>
    <t>Payment to suppliers, employees &amp; others</t>
  </si>
  <si>
    <t>Operating Incomes/Expenses</t>
  </si>
  <si>
    <t>Administrative Expenses</t>
  </si>
  <si>
    <t>Net Cash Flows - Investing Activities</t>
  </si>
  <si>
    <t>Marketing &amp; Distribution Expenses</t>
  </si>
  <si>
    <t>Acquisition of property, plant &amp; equipment</t>
  </si>
  <si>
    <t>Advance against ring</t>
  </si>
  <si>
    <t>Other income</t>
  </si>
  <si>
    <t>Operating Profit</t>
  </si>
  <si>
    <t>Non-Operating Income/(Expenses)</t>
  </si>
  <si>
    <t>Net Cash Flows - Financing Activities</t>
  </si>
  <si>
    <t>Financial Expenses</t>
  </si>
  <si>
    <t>Received/repaid short term loan</t>
  </si>
  <si>
    <t>Refundable fund of IPO subscriber</t>
  </si>
  <si>
    <t>Cash dividend paid</t>
  </si>
  <si>
    <t>Financial expenses</t>
  </si>
  <si>
    <t>Received /repaid long term loan</t>
  </si>
  <si>
    <t>Profit Before contribution to WPPF</t>
  </si>
  <si>
    <t>Net Change in Cash Flows</t>
  </si>
  <si>
    <t>Contribution to WPPF &amp; WF</t>
  </si>
  <si>
    <t>Profit Before Taxation</t>
  </si>
  <si>
    <t>Provision for Taxation</t>
  </si>
  <si>
    <t>Current tax</t>
  </si>
  <si>
    <t>Effects of exchange rate changes on cash</t>
  </si>
  <si>
    <t>Cash and Cash Equivalents at Beginning Period</t>
  </si>
  <si>
    <t>Cash and Cash Equivalents at End of Period</t>
  </si>
  <si>
    <t>Deferred tax</t>
  </si>
  <si>
    <t>Net Profit</t>
  </si>
  <si>
    <t>Net Operating Cash Flow Per Share</t>
  </si>
  <si>
    <t>Earnings per share (par value Taka 10)</t>
  </si>
  <si>
    <t>Shares to Calculate EPS</t>
  </si>
  <si>
    <t>Shares to Calculate NOCFPS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</si>
</sst>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b/>
      <u/>
      <sz val="11"/>
      <color theme="1"/>
      <name val="Calibri"/>
    </font>
    <font>
      <sz val="11"/>
      <color rgb="FF000000"/>
      <name val="Calibri"/>
    </font>
    <font>
      <b/>
      <u/>
      <sz val="12"/>
      <color theme="1"/>
      <name val="Calibri"/>
    </font>
    <font>
      <sz val="11"/>
      <name val="Arial"/>
    </font>
    <font>
      <b/>
      <sz val="11"/>
      <name val="Calibri"/>
    </font>
    <font>
      <sz val="11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15" fontId="5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164" fontId="4" fillId="0" borderId="0" xfId="0" applyNumberFormat="1" applyFont="1"/>
    <xf numFmtId="0" fontId="6" fillId="0" borderId="0" xfId="0" applyFont="1"/>
    <xf numFmtId="164" fontId="7" fillId="0" borderId="0" xfId="0" applyNumberFormat="1" applyFont="1" applyAlignment="1"/>
    <xf numFmtId="3" fontId="4" fillId="0" borderId="0" xfId="0" applyNumberFormat="1" applyFont="1"/>
    <xf numFmtId="164" fontId="1" fillId="0" borderId="2" xfId="0" applyNumberFormat="1" applyFont="1" applyBorder="1"/>
    <xf numFmtId="164" fontId="1" fillId="0" borderId="0" xfId="0" applyNumberFormat="1" applyFont="1"/>
    <xf numFmtId="3" fontId="1" fillId="0" borderId="0" xfId="0" applyNumberFormat="1" applyFont="1"/>
    <xf numFmtId="164" fontId="5" fillId="0" borderId="0" xfId="0" applyNumberFormat="1" applyFont="1" applyAlignment="1"/>
    <xf numFmtId="0" fontId="2" fillId="0" borderId="0" xfId="0" applyFont="1" applyAlignment="1"/>
    <xf numFmtId="164" fontId="1" fillId="0" borderId="3" xfId="0" applyNumberFormat="1" applyFont="1" applyBorder="1"/>
    <xf numFmtId="164" fontId="1" fillId="0" borderId="4" xfId="0" applyNumberFormat="1" applyFont="1" applyBorder="1"/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/>
    <xf numFmtId="0" fontId="1" fillId="0" borderId="1" xfId="0" applyFont="1" applyBorder="1"/>
    <xf numFmtId="43" fontId="1" fillId="0" borderId="5" xfId="0" applyNumberFormat="1" applyFont="1" applyBorder="1"/>
    <xf numFmtId="41" fontId="4" fillId="0" borderId="0" xfId="0" applyNumberFormat="1" applyFont="1"/>
    <xf numFmtId="15" fontId="1" fillId="0" borderId="1" xfId="0" applyNumberFormat="1" applyFont="1" applyBorder="1" applyAlignment="1">
      <alignment horizontal="right"/>
    </xf>
    <xf numFmtId="10" fontId="4" fillId="0" borderId="0" xfId="0" applyNumberFormat="1" applyFont="1"/>
    <xf numFmtId="2" fontId="4" fillId="0" borderId="0" xfId="0" applyNumberFormat="1" applyFont="1"/>
    <xf numFmtId="0" fontId="9" fillId="2" borderId="0" xfId="0" applyFont="1" applyFill="1"/>
    <xf numFmtId="0" fontId="4" fillId="0" borderId="0" xfId="0" applyFont="1" applyAlignment="1">
      <alignment horizontal="center" vertical="center"/>
    </xf>
    <xf numFmtId="0" fontId="10" fillId="2" borderId="0" xfId="0" applyFont="1" applyFill="1" applyAlignment="1">
      <alignment horizontal="right"/>
    </xf>
    <xf numFmtId="15" fontId="5" fillId="2" borderId="0" xfId="0" applyNumberFormat="1" applyFont="1" applyFill="1" applyAlignment="1">
      <alignment horizontal="right"/>
    </xf>
    <xf numFmtId="164" fontId="11" fillId="2" borderId="0" xfId="0" applyNumberFormat="1" applyFont="1" applyFill="1"/>
    <xf numFmtId="164" fontId="12" fillId="2" borderId="3" xfId="0" applyNumberFormat="1" applyFont="1" applyFill="1" applyBorder="1" applyAlignment="1"/>
    <xf numFmtId="0" fontId="4" fillId="0" borderId="0" xfId="0" applyFont="1" applyAlignment="1">
      <alignment horizontal="left"/>
    </xf>
    <xf numFmtId="0" fontId="5" fillId="0" borderId="1" xfId="0" applyFont="1" applyBorder="1" applyAlignment="1"/>
    <xf numFmtId="164" fontId="13" fillId="2" borderId="0" xfId="0" applyNumberFormat="1" applyFont="1" applyFill="1" applyAlignment="1"/>
    <xf numFmtId="0" fontId="7" fillId="0" borderId="0" xfId="0" applyFont="1" applyAlignment="1"/>
    <xf numFmtId="164" fontId="1" fillId="2" borderId="3" xfId="0" applyNumberFormat="1" applyFont="1" applyFill="1" applyBorder="1"/>
    <xf numFmtId="0" fontId="1" fillId="0" borderId="2" xfId="0" applyFont="1" applyBorder="1"/>
    <xf numFmtId="164" fontId="1" fillId="0" borderId="1" xfId="0" applyNumberFormat="1" applyFont="1" applyBorder="1"/>
    <xf numFmtId="164" fontId="1" fillId="2" borderId="0" xfId="0" applyNumberFormat="1" applyFont="1" applyFill="1"/>
    <xf numFmtId="164" fontId="1" fillId="2" borderId="2" xfId="0" applyNumberFormat="1" applyFont="1" applyFill="1" applyBorder="1"/>
    <xf numFmtId="2" fontId="1" fillId="0" borderId="5" xfId="0" applyNumberFormat="1" applyFont="1" applyBorder="1"/>
    <xf numFmtId="2" fontId="1" fillId="2" borderId="5" xfId="0" applyNumberFormat="1" applyFont="1" applyFill="1" applyBorder="1"/>
    <xf numFmtId="16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2.75" customWidth="1"/>
    <col min="2" max="2" width="15.375" customWidth="1"/>
    <col min="3" max="6" width="12.5" customWidth="1"/>
    <col min="7" max="7" width="13.25" customWidth="1"/>
    <col min="8" max="8" width="12.125" customWidth="1"/>
    <col min="9" max="26" width="7.625" customWidth="1"/>
  </cols>
  <sheetData>
    <row r="1" spans="1:10" x14ac:dyDescent="0.25">
      <c r="A1" s="1" t="s">
        <v>0</v>
      </c>
    </row>
    <row r="2" spans="1:10" x14ac:dyDescent="0.25">
      <c r="A2" s="1" t="s">
        <v>1</v>
      </c>
    </row>
    <row r="3" spans="1:10" x14ac:dyDescent="0.25">
      <c r="A3" s="2" t="s">
        <v>2</v>
      </c>
    </row>
    <row r="4" spans="1:10" ht="15.75" x14ac:dyDescent="0.25">
      <c r="A4" s="3"/>
      <c r="B4" s="4"/>
      <c r="C4" s="4"/>
      <c r="D4" s="4"/>
      <c r="E4" s="4"/>
      <c r="F4" s="4"/>
    </row>
    <row r="5" spans="1:10" x14ac:dyDescent="0.25">
      <c r="B5" s="5" t="s">
        <v>3</v>
      </c>
      <c r="C5" s="5" t="s">
        <v>4</v>
      </c>
      <c r="D5" s="5" t="s">
        <v>5</v>
      </c>
      <c r="E5" s="5" t="s">
        <v>3</v>
      </c>
      <c r="F5" s="5" t="s">
        <v>4</v>
      </c>
      <c r="G5" s="6" t="s">
        <v>5</v>
      </c>
      <c r="H5" s="7" t="s">
        <v>3</v>
      </c>
    </row>
    <row r="6" spans="1:10" x14ac:dyDescent="0.25">
      <c r="B6" s="8">
        <v>43100</v>
      </c>
      <c r="C6" s="8">
        <v>43190</v>
      </c>
      <c r="D6" s="8">
        <v>43373</v>
      </c>
      <c r="E6" s="8">
        <v>43465</v>
      </c>
      <c r="F6" s="8">
        <v>43555</v>
      </c>
      <c r="G6" s="9">
        <v>43738</v>
      </c>
      <c r="H6" s="9">
        <v>43830</v>
      </c>
    </row>
    <row r="7" spans="1:10" x14ac:dyDescent="0.25">
      <c r="A7" s="10" t="s">
        <v>6</v>
      </c>
      <c r="B7" s="11"/>
      <c r="C7" s="11"/>
      <c r="D7" s="11"/>
      <c r="E7" s="11"/>
      <c r="F7" s="11"/>
      <c r="G7" s="11"/>
    </row>
    <row r="8" spans="1:10" x14ac:dyDescent="0.25">
      <c r="A8" s="12" t="s">
        <v>7</v>
      </c>
      <c r="B8" s="11"/>
      <c r="C8" s="11"/>
      <c r="D8" s="11"/>
      <c r="E8" s="11"/>
      <c r="F8" s="11"/>
      <c r="G8" s="11"/>
    </row>
    <row r="9" spans="1:10" x14ac:dyDescent="0.25">
      <c r="A9" s="2" t="s">
        <v>8</v>
      </c>
      <c r="B9" s="11">
        <v>622997068</v>
      </c>
      <c r="C9" s="11">
        <v>612100207</v>
      </c>
      <c r="D9" s="11">
        <v>585882288</v>
      </c>
      <c r="E9" s="11">
        <v>572773329</v>
      </c>
      <c r="F9" s="13">
        <v>562055474</v>
      </c>
      <c r="G9" s="13">
        <v>535708306</v>
      </c>
      <c r="H9" s="13">
        <v>545707930</v>
      </c>
      <c r="I9" s="11"/>
      <c r="J9" s="11"/>
    </row>
    <row r="10" spans="1:10" x14ac:dyDescent="0.25">
      <c r="A10" s="2" t="s">
        <v>9</v>
      </c>
      <c r="B10" s="11">
        <v>156031656</v>
      </c>
      <c r="C10" s="11">
        <v>178794713</v>
      </c>
      <c r="D10" s="14">
        <v>440797015</v>
      </c>
      <c r="E10" s="11">
        <v>542602548</v>
      </c>
      <c r="F10" s="13">
        <v>2107441224</v>
      </c>
      <c r="G10" s="13">
        <v>2913794857</v>
      </c>
      <c r="H10" s="13">
        <v>2928160325</v>
      </c>
      <c r="I10" s="11"/>
      <c r="J10" s="11"/>
    </row>
    <row r="11" spans="1:10" x14ac:dyDescent="0.25">
      <c r="A11" s="1"/>
      <c r="B11" s="15">
        <f t="shared" ref="B11:H11" si="0">SUM(B9:B10)</f>
        <v>779028724</v>
      </c>
      <c r="C11" s="15">
        <f t="shared" si="0"/>
        <v>790894920</v>
      </c>
      <c r="D11" s="15">
        <f t="shared" si="0"/>
        <v>1026679303</v>
      </c>
      <c r="E11" s="15">
        <f t="shared" si="0"/>
        <v>1115375877</v>
      </c>
      <c r="F11" s="15">
        <f t="shared" si="0"/>
        <v>2669496698</v>
      </c>
      <c r="G11" s="15">
        <f t="shared" si="0"/>
        <v>3449503163</v>
      </c>
      <c r="H11" s="15">
        <f t="shared" si="0"/>
        <v>3473868255</v>
      </c>
      <c r="I11" s="11"/>
      <c r="J11" s="11"/>
    </row>
    <row r="12" spans="1:10" x14ac:dyDescent="0.25">
      <c r="A12" s="1"/>
      <c r="B12" s="16"/>
      <c r="C12" s="16"/>
      <c r="D12" s="16"/>
      <c r="E12" s="16"/>
      <c r="F12" s="16"/>
      <c r="G12" s="11"/>
      <c r="H12" s="11"/>
      <c r="I12" s="11"/>
      <c r="J12" s="11"/>
    </row>
    <row r="13" spans="1:10" x14ac:dyDescent="0.25">
      <c r="A13" s="12" t="s">
        <v>10</v>
      </c>
      <c r="B13" s="16">
        <v>5021147</v>
      </c>
      <c r="C13" s="17">
        <v>5021147</v>
      </c>
      <c r="D13" s="17">
        <v>5063647</v>
      </c>
      <c r="E13" s="16">
        <v>5063647</v>
      </c>
      <c r="F13" s="18">
        <v>5063647</v>
      </c>
      <c r="G13" s="18">
        <v>5110847</v>
      </c>
      <c r="H13" s="18">
        <v>5110847</v>
      </c>
      <c r="I13" s="11"/>
      <c r="J13" s="11"/>
    </row>
    <row r="14" spans="1:10" x14ac:dyDescent="0.25">
      <c r="A14" s="1"/>
      <c r="B14" s="16"/>
      <c r="C14" s="16"/>
      <c r="D14" s="16"/>
      <c r="E14" s="16"/>
      <c r="F14" s="16"/>
      <c r="G14" s="11"/>
      <c r="H14" s="11"/>
      <c r="I14" s="11"/>
      <c r="J14" s="11"/>
    </row>
    <row r="15" spans="1:10" x14ac:dyDescent="0.25">
      <c r="A15" s="12" t="s">
        <v>11</v>
      </c>
      <c r="B15" s="11"/>
      <c r="C15" s="11"/>
      <c r="D15" s="11"/>
      <c r="E15" s="11"/>
      <c r="F15" s="11"/>
      <c r="G15" s="11"/>
      <c r="H15" s="11"/>
      <c r="I15" s="11"/>
      <c r="J15" s="11"/>
    </row>
    <row r="16" spans="1:10" x14ac:dyDescent="0.25">
      <c r="A16" s="2" t="s">
        <v>12</v>
      </c>
      <c r="B16" s="11">
        <v>323659683</v>
      </c>
      <c r="C16" s="11">
        <v>290705267</v>
      </c>
      <c r="D16" s="11">
        <v>289409178</v>
      </c>
      <c r="E16" s="11">
        <v>289860569</v>
      </c>
      <c r="F16" s="13">
        <v>257402449</v>
      </c>
      <c r="G16" s="13">
        <v>227061886</v>
      </c>
      <c r="H16" s="13">
        <v>251796930</v>
      </c>
      <c r="I16" s="11"/>
      <c r="J16" s="11"/>
    </row>
    <row r="17" spans="1:10" x14ac:dyDescent="0.25">
      <c r="A17" s="19" t="s">
        <v>13</v>
      </c>
      <c r="B17" s="11"/>
      <c r="C17" s="11"/>
      <c r="D17" s="11"/>
      <c r="E17" s="11"/>
      <c r="F17" s="13"/>
      <c r="G17" s="13"/>
      <c r="H17" s="13">
        <v>86588920</v>
      </c>
      <c r="I17" s="11"/>
      <c r="J17" s="11"/>
    </row>
    <row r="18" spans="1:10" x14ac:dyDescent="0.25">
      <c r="A18" s="2" t="s">
        <v>14</v>
      </c>
      <c r="B18" s="11">
        <v>657603519</v>
      </c>
      <c r="C18" s="11">
        <v>702864044</v>
      </c>
      <c r="D18" s="11">
        <v>615922867</v>
      </c>
      <c r="E18" s="11">
        <v>501192608</v>
      </c>
      <c r="F18" s="13">
        <v>399427416</v>
      </c>
      <c r="G18" s="13">
        <v>289773341</v>
      </c>
      <c r="H18" s="13">
        <v>309837495</v>
      </c>
      <c r="I18" s="11"/>
      <c r="J18" s="11"/>
    </row>
    <row r="19" spans="1:10" x14ac:dyDescent="0.25">
      <c r="A19" s="2" t="s">
        <v>15</v>
      </c>
      <c r="B19" s="11">
        <v>185962589</v>
      </c>
      <c r="C19" s="11">
        <v>176679609</v>
      </c>
      <c r="D19" s="11">
        <v>189341106</v>
      </c>
      <c r="E19" s="11">
        <v>232785603</v>
      </c>
      <c r="F19" s="13">
        <v>126415839</v>
      </c>
      <c r="G19" s="13">
        <v>122642864</v>
      </c>
      <c r="H19" s="13">
        <v>123650163</v>
      </c>
      <c r="I19" s="11"/>
      <c r="J19" s="11"/>
    </row>
    <row r="20" spans="1:10" x14ac:dyDescent="0.25">
      <c r="A20" s="2" t="s">
        <v>16</v>
      </c>
      <c r="B20" s="11">
        <v>17893187</v>
      </c>
      <c r="C20" s="11">
        <v>11883850</v>
      </c>
      <c r="D20" s="11">
        <v>26197399</v>
      </c>
      <c r="E20" s="11">
        <v>28088230</v>
      </c>
      <c r="F20" s="13">
        <v>2914254</v>
      </c>
      <c r="G20" s="13">
        <v>2279927</v>
      </c>
      <c r="H20" s="13">
        <v>1276941</v>
      </c>
      <c r="I20" s="11"/>
      <c r="J20" s="11"/>
    </row>
    <row r="21" spans="1:10" x14ac:dyDescent="0.25">
      <c r="A21" s="1"/>
      <c r="B21" s="20">
        <f t="shared" ref="B21:H21" si="1">SUM(B16:B20)</f>
        <v>1185118978</v>
      </c>
      <c r="C21" s="20">
        <f t="shared" si="1"/>
        <v>1182132770</v>
      </c>
      <c r="D21" s="20">
        <f t="shared" si="1"/>
        <v>1120870550</v>
      </c>
      <c r="E21" s="20">
        <f t="shared" si="1"/>
        <v>1051927010</v>
      </c>
      <c r="F21" s="20">
        <f t="shared" si="1"/>
        <v>786159958</v>
      </c>
      <c r="G21" s="20">
        <f t="shared" si="1"/>
        <v>641758018</v>
      </c>
      <c r="H21" s="20">
        <f t="shared" si="1"/>
        <v>773150449</v>
      </c>
      <c r="I21" s="11"/>
      <c r="J21" s="11"/>
    </row>
    <row r="22" spans="1:10" ht="15.75" customHeight="1" x14ac:dyDescent="0.25">
      <c r="A22" s="1"/>
      <c r="B22" s="21">
        <f t="shared" ref="B22:H22" si="2">B11+B21+B13</f>
        <v>1969168849</v>
      </c>
      <c r="C22" s="21">
        <f t="shared" si="2"/>
        <v>1978048837</v>
      </c>
      <c r="D22" s="21">
        <f t="shared" si="2"/>
        <v>2152613500</v>
      </c>
      <c r="E22" s="21">
        <f t="shared" si="2"/>
        <v>2172366534</v>
      </c>
      <c r="F22" s="21">
        <f t="shared" si="2"/>
        <v>3460720303</v>
      </c>
      <c r="G22" s="21">
        <f t="shared" si="2"/>
        <v>4096372028</v>
      </c>
      <c r="H22" s="21">
        <f t="shared" si="2"/>
        <v>4252129551</v>
      </c>
      <c r="I22" s="11"/>
      <c r="J22" s="11"/>
    </row>
    <row r="23" spans="1:10" ht="15.75" customHeight="1" x14ac:dyDescent="0.25">
      <c r="A23" s="1"/>
      <c r="B23" s="16"/>
      <c r="C23" s="16"/>
      <c r="D23" s="16"/>
      <c r="E23" s="16"/>
      <c r="F23" s="16"/>
      <c r="G23" s="11"/>
      <c r="H23" s="11"/>
      <c r="I23" s="11"/>
      <c r="J23" s="11"/>
    </row>
    <row r="24" spans="1:10" ht="15.75" customHeight="1" x14ac:dyDescent="0.25">
      <c r="A24" s="22" t="s">
        <v>17</v>
      </c>
      <c r="B24" s="11"/>
      <c r="C24" s="11"/>
      <c r="D24" s="11"/>
      <c r="E24" s="11"/>
      <c r="F24" s="11"/>
      <c r="G24" s="11"/>
      <c r="H24" s="11"/>
      <c r="I24" s="11"/>
      <c r="J24" s="11"/>
    </row>
    <row r="25" spans="1:10" ht="15.75" customHeight="1" x14ac:dyDescent="0.25">
      <c r="A25" s="23" t="s">
        <v>18</v>
      </c>
      <c r="B25" s="11"/>
      <c r="C25" s="11"/>
      <c r="D25" s="11"/>
      <c r="E25" s="11"/>
      <c r="F25" s="11"/>
      <c r="G25" s="11"/>
      <c r="H25" s="11"/>
      <c r="I25" s="11"/>
      <c r="J25" s="11"/>
    </row>
    <row r="26" spans="1:10" ht="15.75" customHeight="1" x14ac:dyDescent="0.25">
      <c r="A26" s="12" t="s">
        <v>19</v>
      </c>
      <c r="B26" s="11"/>
      <c r="C26" s="11"/>
      <c r="D26" s="11"/>
      <c r="E26" s="11"/>
      <c r="F26" s="11"/>
      <c r="G26" s="11"/>
      <c r="H26" s="11"/>
      <c r="I26" s="11"/>
      <c r="J26" s="11"/>
    </row>
    <row r="27" spans="1:10" ht="15.75" customHeight="1" x14ac:dyDescent="0.25">
      <c r="A27" s="2" t="s">
        <v>20</v>
      </c>
      <c r="B27" s="11">
        <v>11927368</v>
      </c>
      <c r="C27" s="11">
        <v>12260715</v>
      </c>
      <c r="D27" s="11">
        <v>10398113</v>
      </c>
      <c r="E27" s="11">
        <v>9352010</v>
      </c>
      <c r="F27" s="13">
        <v>8334988</v>
      </c>
      <c r="G27" s="13">
        <v>4403272</v>
      </c>
      <c r="H27" s="13">
        <v>5103665</v>
      </c>
      <c r="I27" s="11"/>
      <c r="J27" s="11"/>
    </row>
    <row r="28" spans="1:10" ht="15.75" customHeight="1" x14ac:dyDescent="0.25">
      <c r="A28" s="24" t="s">
        <v>21</v>
      </c>
      <c r="B28" s="11">
        <v>62080775</v>
      </c>
      <c r="C28" s="11">
        <v>85737694</v>
      </c>
      <c r="D28" s="11">
        <v>136680980</v>
      </c>
      <c r="E28" s="11">
        <v>124821546</v>
      </c>
      <c r="F28" s="13">
        <v>124948630</v>
      </c>
      <c r="G28" s="13">
        <v>448918877</v>
      </c>
      <c r="H28" s="13">
        <v>470359979</v>
      </c>
      <c r="I28" s="11"/>
      <c r="J28" s="11"/>
    </row>
    <row r="29" spans="1:10" ht="15.75" customHeight="1" x14ac:dyDescent="0.25">
      <c r="A29" s="1"/>
      <c r="B29" s="15">
        <f t="shared" ref="B29:H29" si="3">SUM(B27:B28)</f>
        <v>74008143</v>
      </c>
      <c r="C29" s="15">
        <f t="shared" si="3"/>
        <v>97998409</v>
      </c>
      <c r="D29" s="15">
        <f t="shared" si="3"/>
        <v>147079093</v>
      </c>
      <c r="E29" s="15">
        <f t="shared" si="3"/>
        <v>134173556</v>
      </c>
      <c r="F29" s="15">
        <f t="shared" si="3"/>
        <v>133283618</v>
      </c>
      <c r="G29" s="15">
        <f t="shared" si="3"/>
        <v>453322149</v>
      </c>
      <c r="H29" s="15">
        <f t="shared" si="3"/>
        <v>475463644</v>
      </c>
      <c r="I29" s="11"/>
      <c r="J29" s="11"/>
    </row>
    <row r="30" spans="1:10" ht="15.75" customHeight="1" x14ac:dyDescent="0.25">
      <c r="A30" s="1"/>
      <c r="B30" s="16"/>
      <c r="C30" s="16"/>
      <c r="D30" s="16"/>
      <c r="E30" s="16"/>
      <c r="F30" s="16"/>
      <c r="G30" s="11"/>
      <c r="H30" s="11"/>
      <c r="I30" s="11"/>
      <c r="J30" s="11"/>
    </row>
    <row r="31" spans="1:10" ht="15.75" customHeight="1" x14ac:dyDescent="0.25">
      <c r="A31" s="12" t="s">
        <v>22</v>
      </c>
      <c r="B31" s="11"/>
      <c r="C31" s="11"/>
      <c r="D31" s="11"/>
      <c r="E31" s="11"/>
      <c r="F31" s="11"/>
      <c r="G31" s="11"/>
      <c r="H31" s="11"/>
      <c r="I31" s="11"/>
      <c r="J31" s="11"/>
    </row>
    <row r="32" spans="1:10" ht="15.75" customHeight="1" x14ac:dyDescent="0.25">
      <c r="A32" s="2" t="s">
        <v>23</v>
      </c>
      <c r="B32" s="11">
        <v>15348261</v>
      </c>
      <c r="C32" s="11">
        <v>13604235</v>
      </c>
      <c r="D32" s="11">
        <v>14102761</v>
      </c>
      <c r="E32" s="11">
        <v>22951611</v>
      </c>
      <c r="F32" s="13">
        <v>18326794</v>
      </c>
      <c r="G32" s="13">
        <v>61946230</v>
      </c>
      <c r="H32" s="13">
        <v>90893523</v>
      </c>
      <c r="I32" s="11"/>
      <c r="J32" s="11"/>
    </row>
    <row r="33" spans="1:10" ht="15.75" customHeight="1" x14ac:dyDescent="0.25">
      <c r="A33" s="2" t="s">
        <v>24</v>
      </c>
      <c r="B33" s="11">
        <v>65360368</v>
      </c>
      <c r="C33" s="11">
        <v>57552334</v>
      </c>
      <c r="D33" s="11">
        <v>191751642</v>
      </c>
      <c r="E33" s="11">
        <v>238726961</v>
      </c>
      <c r="F33" s="13">
        <v>370588927</v>
      </c>
      <c r="G33" s="13">
        <v>625907296</v>
      </c>
      <c r="H33" s="13">
        <v>759448984</v>
      </c>
      <c r="I33" s="11"/>
      <c r="J33" s="11"/>
    </row>
    <row r="34" spans="1:10" ht="15.75" customHeight="1" x14ac:dyDescent="0.25">
      <c r="A34" s="2" t="s">
        <v>25</v>
      </c>
      <c r="B34" s="11">
        <v>4379022</v>
      </c>
      <c r="C34" s="11">
        <v>5508216</v>
      </c>
      <c r="D34" s="11">
        <v>11428492</v>
      </c>
      <c r="E34" s="11">
        <v>9192329</v>
      </c>
      <c r="F34" s="13">
        <v>1198928940</v>
      </c>
      <c r="G34" s="13">
        <v>1305154608</v>
      </c>
      <c r="H34" s="13">
        <v>1303914093</v>
      </c>
      <c r="I34" s="11"/>
      <c r="J34" s="11"/>
    </row>
    <row r="35" spans="1:10" ht="15.75" customHeight="1" x14ac:dyDescent="0.25">
      <c r="A35" s="2" t="s">
        <v>26</v>
      </c>
      <c r="B35" s="11">
        <v>7755000</v>
      </c>
      <c r="C35" s="11">
        <v>7755000</v>
      </c>
      <c r="D35" s="11">
        <v>7755000</v>
      </c>
      <c r="E35" s="11">
        <v>7755000</v>
      </c>
      <c r="F35" s="13">
        <v>7755000</v>
      </c>
      <c r="G35" s="13">
        <v>4755000</v>
      </c>
      <c r="H35" s="13">
        <v>3755000</v>
      </c>
      <c r="I35" s="11"/>
      <c r="J35" s="11"/>
    </row>
    <row r="36" spans="1:10" ht="15.75" customHeight="1" x14ac:dyDescent="0.25">
      <c r="A36" s="2" t="s">
        <v>27</v>
      </c>
      <c r="B36" s="11">
        <v>41613144</v>
      </c>
      <c r="C36" s="11">
        <v>38926907</v>
      </c>
      <c r="D36" s="11">
        <v>54488305</v>
      </c>
      <c r="E36" s="11">
        <v>49138575</v>
      </c>
      <c r="F36" s="13">
        <v>51275675</v>
      </c>
      <c r="G36" s="13">
        <v>27023792</v>
      </c>
      <c r="H36" s="13">
        <v>33283390</v>
      </c>
      <c r="I36" s="11"/>
      <c r="J36" s="11"/>
    </row>
    <row r="37" spans="1:10" ht="15.75" customHeight="1" x14ac:dyDescent="0.25">
      <c r="A37" s="2" t="s">
        <v>28</v>
      </c>
      <c r="B37" s="11">
        <v>120718991</v>
      </c>
      <c r="C37" s="11">
        <v>104791511</v>
      </c>
      <c r="D37" s="11">
        <v>98766060</v>
      </c>
      <c r="E37" s="11">
        <v>98766997</v>
      </c>
      <c r="F37" s="13">
        <v>87771358</v>
      </c>
      <c r="G37" s="13">
        <v>101312404</v>
      </c>
      <c r="H37" s="13">
        <v>101244442</v>
      </c>
      <c r="I37" s="11"/>
      <c r="J37" s="11"/>
    </row>
    <row r="38" spans="1:10" ht="15.75" customHeight="1" x14ac:dyDescent="0.25">
      <c r="A38" s="2" t="s">
        <v>29</v>
      </c>
      <c r="B38" s="11">
        <v>472738</v>
      </c>
      <c r="C38" s="11">
        <v>472738</v>
      </c>
      <c r="D38" s="11">
        <v>472738</v>
      </c>
      <c r="E38" s="11">
        <v>472723</v>
      </c>
      <c r="F38" s="13">
        <v>469705</v>
      </c>
      <c r="G38" s="13">
        <v>469705</v>
      </c>
      <c r="H38" s="13">
        <v>469705</v>
      </c>
      <c r="I38" s="11"/>
      <c r="J38" s="11"/>
    </row>
    <row r="39" spans="1:10" ht="15.75" customHeight="1" x14ac:dyDescent="0.25">
      <c r="A39" s="1"/>
      <c r="B39" s="20">
        <f t="shared" ref="B39:H39" si="4">SUM(B32:B38)</f>
        <v>255647524</v>
      </c>
      <c r="C39" s="20">
        <f t="shared" si="4"/>
        <v>228610941</v>
      </c>
      <c r="D39" s="20">
        <f t="shared" si="4"/>
        <v>378764998</v>
      </c>
      <c r="E39" s="20">
        <f t="shared" si="4"/>
        <v>427004196</v>
      </c>
      <c r="F39" s="20">
        <f t="shared" si="4"/>
        <v>1735116399</v>
      </c>
      <c r="G39" s="20">
        <f t="shared" si="4"/>
        <v>2126569035</v>
      </c>
      <c r="H39" s="20">
        <f t="shared" si="4"/>
        <v>2293009137</v>
      </c>
      <c r="I39" s="11"/>
      <c r="J39" s="11"/>
    </row>
    <row r="40" spans="1:10" ht="15.75" customHeight="1" x14ac:dyDescent="0.25">
      <c r="A40" s="1"/>
      <c r="B40" s="15">
        <f t="shared" ref="B40:H40" si="5">B29+B39</f>
        <v>329655667</v>
      </c>
      <c r="C40" s="15">
        <f t="shared" si="5"/>
        <v>326609350</v>
      </c>
      <c r="D40" s="15">
        <f t="shared" si="5"/>
        <v>525844091</v>
      </c>
      <c r="E40" s="15">
        <f t="shared" si="5"/>
        <v>561177752</v>
      </c>
      <c r="F40" s="15">
        <f t="shared" si="5"/>
        <v>1868400017</v>
      </c>
      <c r="G40" s="15">
        <f t="shared" si="5"/>
        <v>2579891184</v>
      </c>
      <c r="H40" s="15">
        <f t="shared" si="5"/>
        <v>2768472781</v>
      </c>
      <c r="I40" s="11"/>
      <c r="J40" s="11"/>
    </row>
    <row r="41" spans="1:10" ht="15.75" customHeight="1" x14ac:dyDescent="0.25">
      <c r="A41" s="12" t="s">
        <v>30</v>
      </c>
      <c r="B41" s="11"/>
      <c r="C41" s="11"/>
      <c r="D41" s="11"/>
      <c r="E41" s="11"/>
      <c r="F41" s="11"/>
      <c r="G41" s="11"/>
      <c r="H41" s="11"/>
      <c r="I41" s="11"/>
      <c r="J41" s="11"/>
    </row>
    <row r="42" spans="1:10" ht="15.75" customHeight="1" x14ac:dyDescent="0.25">
      <c r="A42" s="2" t="s">
        <v>31</v>
      </c>
      <c r="B42" s="11">
        <v>942982020</v>
      </c>
      <c r="C42" s="11">
        <v>942982020</v>
      </c>
      <c r="D42" s="11">
        <v>942982020</v>
      </c>
      <c r="E42" s="11">
        <v>990131120</v>
      </c>
      <c r="F42" s="13">
        <v>990131120</v>
      </c>
      <c r="G42" s="13">
        <v>990131120</v>
      </c>
      <c r="H42" s="13">
        <v>1009933740</v>
      </c>
      <c r="I42" s="11"/>
      <c r="J42" s="11"/>
    </row>
    <row r="43" spans="1:10" ht="15.75" customHeight="1" x14ac:dyDescent="0.25">
      <c r="A43" s="2" t="s">
        <v>32</v>
      </c>
      <c r="B43" s="11">
        <v>72845417</v>
      </c>
      <c r="C43" s="11">
        <v>72845417</v>
      </c>
      <c r="D43" s="11">
        <v>72845417</v>
      </c>
      <c r="E43" s="11">
        <v>72845417</v>
      </c>
      <c r="F43" s="13">
        <v>72845417</v>
      </c>
      <c r="G43" s="13">
        <v>72845417</v>
      </c>
      <c r="H43" s="13">
        <v>72845417</v>
      </c>
      <c r="I43" s="11"/>
      <c r="J43" s="11"/>
    </row>
    <row r="44" spans="1:10" ht="15.75" customHeight="1" x14ac:dyDescent="0.25">
      <c r="A44" s="2" t="s">
        <v>33</v>
      </c>
      <c r="B44" s="11">
        <v>495977398</v>
      </c>
      <c r="C44" s="11">
        <v>507903703</v>
      </c>
      <c r="D44" s="11">
        <v>483233625</v>
      </c>
      <c r="E44" s="11">
        <v>420503898</v>
      </c>
      <c r="F44" s="13">
        <v>401635402</v>
      </c>
      <c r="G44" s="13">
        <v>325795960</v>
      </c>
      <c r="H44" s="13">
        <v>273169266</v>
      </c>
      <c r="I44" s="11"/>
      <c r="J44" s="11"/>
    </row>
    <row r="45" spans="1:10" ht="15.75" customHeight="1" x14ac:dyDescent="0.25">
      <c r="A45" s="2" t="s">
        <v>34</v>
      </c>
      <c r="B45" s="11">
        <v>129708347</v>
      </c>
      <c r="C45" s="11">
        <v>127708347</v>
      </c>
      <c r="D45" s="11">
        <v>127708347</v>
      </c>
      <c r="E45" s="11">
        <v>127708347</v>
      </c>
      <c r="F45" s="13">
        <v>127708347</v>
      </c>
      <c r="G45" s="13">
        <v>127708347</v>
      </c>
      <c r="H45" s="13">
        <v>127708347</v>
      </c>
      <c r="I45" s="11"/>
      <c r="J45" s="11"/>
    </row>
    <row r="46" spans="1:10" ht="15.75" customHeight="1" x14ac:dyDescent="0.25">
      <c r="A46" s="1"/>
      <c r="B46" s="15">
        <f t="shared" ref="B46:H46" si="6">SUM(B42:B45)</f>
        <v>1641513182</v>
      </c>
      <c r="C46" s="15">
        <f t="shared" si="6"/>
        <v>1651439487</v>
      </c>
      <c r="D46" s="15">
        <f t="shared" si="6"/>
        <v>1626769409</v>
      </c>
      <c r="E46" s="15">
        <f t="shared" si="6"/>
        <v>1611188782</v>
      </c>
      <c r="F46" s="15">
        <f t="shared" si="6"/>
        <v>1592320286</v>
      </c>
      <c r="G46" s="15">
        <f t="shared" si="6"/>
        <v>1516480844</v>
      </c>
      <c r="H46" s="15">
        <f t="shared" si="6"/>
        <v>1483656770</v>
      </c>
      <c r="I46" s="11"/>
      <c r="J46" s="11"/>
    </row>
    <row r="47" spans="1:10" ht="15.75" customHeight="1" x14ac:dyDescent="0.25">
      <c r="A47" s="1"/>
      <c r="B47" s="16"/>
      <c r="C47" s="16"/>
      <c r="D47" s="16"/>
      <c r="E47" s="16"/>
      <c r="F47" s="16"/>
      <c r="G47" s="11"/>
      <c r="H47" s="11"/>
      <c r="I47" s="11"/>
      <c r="J47" s="11"/>
    </row>
    <row r="48" spans="1:10" ht="15.75" customHeight="1" x14ac:dyDescent="0.25">
      <c r="A48" s="1"/>
      <c r="B48" s="21">
        <f t="shared" ref="B48:H48" si="7">B46+B40</f>
        <v>1971168849</v>
      </c>
      <c r="C48" s="21">
        <f t="shared" si="7"/>
        <v>1978048837</v>
      </c>
      <c r="D48" s="21">
        <f t="shared" si="7"/>
        <v>2152613500</v>
      </c>
      <c r="E48" s="21">
        <f t="shared" si="7"/>
        <v>2172366534</v>
      </c>
      <c r="F48" s="21">
        <f t="shared" si="7"/>
        <v>3460720303</v>
      </c>
      <c r="G48" s="21">
        <f t="shared" si="7"/>
        <v>4096372028</v>
      </c>
      <c r="H48" s="21">
        <f t="shared" si="7"/>
        <v>4252129551</v>
      </c>
      <c r="I48" s="11"/>
      <c r="J48" s="11"/>
    </row>
    <row r="49" spans="1:26" ht="15.75" customHeight="1" x14ac:dyDescent="0.25">
      <c r="B49" s="11"/>
      <c r="C49" s="11"/>
      <c r="D49" s="11"/>
      <c r="E49" s="11"/>
      <c r="F49" s="11"/>
      <c r="G49" s="11"/>
      <c r="H49" s="11"/>
      <c r="I49" s="11"/>
      <c r="J49" s="11"/>
    </row>
    <row r="50" spans="1:26" ht="15.75" customHeight="1" x14ac:dyDescent="0.25">
      <c r="A50" s="25" t="s">
        <v>35</v>
      </c>
      <c r="B50" s="26">
        <f t="shared" ref="B50:H50" si="8">B46/(B42/10)</f>
        <v>17.407682725488232</v>
      </c>
      <c r="C50" s="26">
        <f t="shared" si="8"/>
        <v>17.512947776035009</v>
      </c>
      <c r="D50" s="26">
        <f t="shared" si="8"/>
        <v>17.251330083684948</v>
      </c>
      <c r="E50" s="26">
        <f t="shared" si="8"/>
        <v>16.272478962180283</v>
      </c>
      <c r="F50" s="26">
        <f t="shared" si="8"/>
        <v>16.08191333285232</v>
      </c>
      <c r="G50" s="26">
        <f t="shared" si="8"/>
        <v>15.315959809444228</v>
      </c>
      <c r="H50" s="26">
        <f t="shared" si="8"/>
        <v>14.690634753919598</v>
      </c>
      <c r="I50" s="11"/>
      <c r="J50" s="1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5" t="s">
        <v>36</v>
      </c>
      <c r="B51" s="11">
        <f t="shared" ref="B51:H51" si="9">B42/10</f>
        <v>94298202</v>
      </c>
      <c r="C51" s="11">
        <f t="shared" si="9"/>
        <v>94298202</v>
      </c>
      <c r="D51" s="11">
        <f t="shared" si="9"/>
        <v>94298202</v>
      </c>
      <c r="E51" s="11">
        <f t="shared" si="9"/>
        <v>99013112</v>
      </c>
      <c r="F51" s="11">
        <f t="shared" si="9"/>
        <v>99013112</v>
      </c>
      <c r="G51" s="11">
        <f t="shared" si="9"/>
        <v>99013112</v>
      </c>
      <c r="H51" s="11">
        <f t="shared" si="9"/>
        <v>100993374</v>
      </c>
      <c r="I51" s="11"/>
      <c r="J51" s="11"/>
    </row>
    <row r="52" spans="1:26" ht="15.75" customHeight="1" x14ac:dyDescent="0.25">
      <c r="A52" s="27"/>
      <c r="G52" s="11"/>
      <c r="H52" s="11"/>
      <c r="I52" s="11"/>
      <c r="J52" s="11"/>
    </row>
    <row r="53" spans="1:26" ht="15.75" customHeight="1" x14ac:dyDescent="0.25">
      <c r="G53" s="11"/>
      <c r="H53" s="11"/>
      <c r="I53" s="11"/>
      <c r="J53" s="11"/>
    </row>
    <row r="54" spans="1:26" ht="15.75" customHeight="1" x14ac:dyDescent="0.25">
      <c r="G54" s="11"/>
      <c r="H54" s="11"/>
      <c r="I54" s="11"/>
      <c r="J54" s="11"/>
    </row>
    <row r="55" spans="1:26" ht="15.75" customHeight="1" x14ac:dyDescent="0.25">
      <c r="G55" s="11"/>
      <c r="H55" s="11"/>
      <c r="I55" s="11"/>
      <c r="J55" s="11"/>
    </row>
    <row r="56" spans="1:26" ht="15.75" customHeight="1" x14ac:dyDescent="0.25">
      <c r="G56" s="11"/>
      <c r="H56" s="11"/>
      <c r="I56" s="11"/>
      <c r="J56" s="11"/>
    </row>
    <row r="57" spans="1:26" ht="15.75" customHeight="1" x14ac:dyDescent="0.25">
      <c r="G57" s="11"/>
      <c r="H57" s="11"/>
      <c r="I57" s="11"/>
      <c r="J57" s="11"/>
    </row>
    <row r="58" spans="1:26" ht="15.75" customHeight="1" x14ac:dyDescent="0.25">
      <c r="G58" s="11"/>
      <c r="H58" s="11"/>
      <c r="I58" s="11"/>
      <c r="J58" s="11"/>
    </row>
    <row r="59" spans="1:26" ht="15.75" customHeight="1" x14ac:dyDescent="0.25">
      <c r="G59" s="11"/>
      <c r="H59" s="11"/>
      <c r="I59" s="11"/>
      <c r="J59" s="11"/>
    </row>
    <row r="60" spans="1:26" ht="15.75" customHeight="1" x14ac:dyDescent="0.25">
      <c r="G60" s="11"/>
      <c r="H60" s="11"/>
      <c r="I60" s="11"/>
      <c r="J60" s="11"/>
    </row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2.5" customWidth="1"/>
    <col min="3" max="3" width="13.125" customWidth="1"/>
    <col min="4" max="4" width="13.25" customWidth="1"/>
    <col min="5" max="5" width="12.5" customWidth="1"/>
    <col min="6" max="6" width="11.25" customWidth="1"/>
    <col min="7" max="7" width="11.5" customWidth="1"/>
    <col min="8" max="8" width="11" customWidth="1"/>
    <col min="9" max="25" width="7.625" customWidth="1"/>
  </cols>
  <sheetData>
    <row r="1" spans="1:25" x14ac:dyDescent="0.25">
      <c r="A1" s="1" t="s">
        <v>0</v>
      </c>
    </row>
    <row r="2" spans="1:25" ht="17.25" customHeight="1" x14ac:dyDescent="0.25">
      <c r="A2" s="1" t="s">
        <v>51</v>
      </c>
    </row>
    <row r="3" spans="1:25" ht="17.25" customHeight="1" x14ac:dyDescent="0.25">
      <c r="A3" s="2" t="s">
        <v>2</v>
      </c>
    </row>
    <row r="4" spans="1:25" ht="17.25" customHeight="1" x14ac:dyDescent="0.25">
      <c r="B4" s="4"/>
      <c r="C4" s="4"/>
      <c r="D4" s="4"/>
      <c r="E4" s="4"/>
      <c r="F4" s="4"/>
    </row>
    <row r="5" spans="1:25" x14ac:dyDescent="0.25">
      <c r="B5" s="5" t="s">
        <v>3</v>
      </c>
      <c r="C5" s="5" t="s">
        <v>4</v>
      </c>
      <c r="D5" s="5" t="s">
        <v>5</v>
      </c>
      <c r="E5" s="5" t="s">
        <v>3</v>
      </c>
      <c r="F5" s="5" t="s">
        <v>4</v>
      </c>
      <c r="G5" s="7" t="s">
        <v>5</v>
      </c>
      <c r="H5" s="7" t="s">
        <v>3</v>
      </c>
    </row>
    <row r="6" spans="1:25" x14ac:dyDescent="0.25">
      <c r="B6" s="8">
        <v>43100</v>
      </c>
      <c r="C6" s="8">
        <v>43190</v>
      </c>
      <c r="D6" s="8">
        <v>43373</v>
      </c>
      <c r="E6" s="8">
        <v>43465</v>
      </c>
      <c r="F6" s="8">
        <v>43555</v>
      </c>
      <c r="G6" s="9">
        <v>43738</v>
      </c>
      <c r="H6" s="9">
        <v>43830</v>
      </c>
    </row>
    <row r="7" spans="1:25" x14ac:dyDescent="0.25">
      <c r="B7" s="8"/>
      <c r="C7" s="8"/>
      <c r="D7" s="8"/>
      <c r="E7" s="8"/>
      <c r="F7" s="8"/>
    </row>
    <row r="8" spans="1:25" x14ac:dyDescent="0.25">
      <c r="A8" s="25" t="s">
        <v>53</v>
      </c>
      <c r="B8" s="11">
        <v>390205220</v>
      </c>
      <c r="C8" s="11">
        <v>592069340</v>
      </c>
      <c r="D8" s="11">
        <v>89626410</v>
      </c>
      <c r="E8" s="11">
        <v>178006010</v>
      </c>
      <c r="F8" s="13">
        <v>267796010</v>
      </c>
      <c r="G8" s="13">
        <v>72336450</v>
      </c>
      <c r="H8" s="13">
        <v>146784659</v>
      </c>
      <c r="I8" s="11"/>
    </row>
    <row r="9" spans="1:25" x14ac:dyDescent="0.25">
      <c r="A9" s="2" t="s">
        <v>54</v>
      </c>
      <c r="B9" s="11">
        <v>304732435</v>
      </c>
      <c r="C9" s="11">
        <v>481107323</v>
      </c>
      <c r="D9" s="11">
        <v>85090288</v>
      </c>
      <c r="E9" s="11">
        <v>173372361</v>
      </c>
      <c r="F9" s="13">
        <v>263074691</v>
      </c>
      <c r="G9" s="13">
        <v>68394435</v>
      </c>
      <c r="H9" s="13">
        <v>139037847</v>
      </c>
      <c r="I9" s="11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x14ac:dyDescent="0.25">
      <c r="A10" s="25" t="s">
        <v>55</v>
      </c>
      <c r="B10" s="20">
        <f t="shared" ref="B10:H10" si="0">B8-B9</f>
        <v>85472785</v>
      </c>
      <c r="C10" s="20">
        <f t="shared" si="0"/>
        <v>110962017</v>
      </c>
      <c r="D10" s="20">
        <f t="shared" si="0"/>
        <v>4536122</v>
      </c>
      <c r="E10" s="20">
        <f t="shared" si="0"/>
        <v>4633649</v>
      </c>
      <c r="F10" s="20">
        <f t="shared" si="0"/>
        <v>4721319</v>
      </c>
      <c r="G10" s="20">
        <f t="shared" si="0"/>
        <v>3942015</v>
      </c>
      <c r="H10" s="20">
        <f t="shared" si="0"/>
        <v>7746812</v>
      </c>
      <c r="I10" s="11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1"/>
      <c r="B11" s="16"/>
      <c r="C11" s="16"/>
      <c r="D11" s="16"/>
      <c r="E11" s="16"/>
      <c r="F11" s="16"/>
      <c r="G11" s="11"/>
      <c r="H11" s="11"/>
      <c r="I11" s="11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25" t="s">
        <v>60</v>
      </c>
      <c r="B12" s="16">
        <f t="shared" ref="B12:H12" si="1">SUM(B13:B14)</f>
        <v>6695990</v>
      </c>
      <c r="C12" s="16">
        <f t="shared" si="1"/>
        <v>11354634</v>
      </c>
      <c r="D12" s="16">
        <f t="shared" si="1"/>
        <v>4426804</v>
      </c>
      <c r="E12" s="16">
        <f t="shared" si="1"/>
        <v>8605552</v>
      </c>
      <c r="F12" s="16">
        <f t="shared" si="1"/>
        <v>13507773</v>
      </c>
      <c r="G12" s="16">
        <f t="shared" si="1"/>
        <v>5547006</v>
      </c>
      <c r="H12" s="16">
        <f t="shared" si="1"/>
        <v>19965579</v>
      </c>
      <c r="I12" s="11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7" t="s">
        <v>61</v>
      </c>
      <c r="B13" s="11">
        <v>6211870</v>
      </c>
      <c r="C13" s="11">
        <v>10699414</v>
      </c>
      <c r="D13" s="11">
        <v>4209046</v>
      </c>
      <c r="E13" s="11">
        <v>8115048</v>
      </c>
      <c r="F13" s="13">
        <v>12761352</v>
      </c>
      <c r="G13" s="13">
        <v>5191506</v>
      </c>
      <c r="H13" s="13">
        <v>19450579</v>
      </c>
      <c r="I13" s="11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7" t="s">
        <v>63</v>
      </c>
      <c r="B14" s="11">
        <v>484120</v>
      </c>
      <c r="C14" s="11">
        <v>655220</v>
      </c>
      <c r="D14" s="11">
        <v>217758</v>
      </c>
      <c r="E14" s="11">
        <v>490504</v>
      </c>
      <c r="F14" s="13">
        <v>746421</v>
      </c>
      <c r="G14" s="13">
        <v>355500</v>
      </c>
      <c r="H14" s="13">
        <v>515000</v>
      </c>
      <c r="I14" s="11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24" t="s">
        <v>66</v>
      </c>
      <c r="B15" s="11">
        <v>87932</v>
      </c>
      <c r="C15" s="11">
        <v>235271</v>
      </c>
      <c r="D15" s="11">
        <v>18150</v>
      </c>
      <c r="E15" s="11">
        <v>21900</v>
      </c>
      <c r="F15" s="13">
        <v>39344</v>
      </c>
      <c r="G15" s="13">
        <v>169015</v>
      </c>
      <c r="H15" s="13">
        <v>43761</v>
      </c>
      <c r="I15" s="11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24"/>
      <c r="B16" s="11"/>
      <c r="C16" s="11"/>
      <c r="D16" s="11"/>
      <c r="E16" s="11"/>
      <c r="F16" s="11"/>
      <c r="G16" s="11"/>
      <c r="H16" s="11"/>
      <c r="I16" s="11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25" t="s">
        <v>67</v>
      </c>
      <c r="B17" s="20">
        <f t="shared" ref="B17:H17" si="2">SUM(B10+B15-B12)</f>
        <v>78864727</v>
      </c>
      <c r="C17" s="20">
        <f t="shared" si="2"/>
        <v>99842654</v>
      </c>
      <c r="D17" s="20">
        <f t="shared" si="2"/>
        <v>127468</v>
      </c>
      <c r="E17" s="20">
        <f t="shared" si="2"/>
        <v>-3950003</v>
      </c>
      <c r="F17" s="20">
        <f t="shared" si="2"/>
        <v>-8747110</v>
      </c>
      <c r="G17" s="20">
        <f t="shared" si="2"/>
        <v>-1435976</v>
      </c>
      <c r="H17" s="20">
        <f t="shared" si="2"/>
        <v>-12175006</v>
      </c>
      <c r="I17" s="1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42" t="s">
        <v>68</v>
      </c>
      <c r="B18" s="16"/>
      <c r="C18" s="16"/>
      <c r="D18" s="16"/>
      <c r="E18" s="16"/>
      <c r="F18" s="16"/>
      <c r="G18" s="11"/>
      <c r="H18" s="11"/>
      <c r="I18" s="11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x14ac:dyDescent="0.25">
      <c r="A19" s="37" t="s">
        <v>70</v>
      </c>
      <c r="B19" s="11">
        <v>20285094</v>
      </c>
      <c r="C19" s="11">
        <v>27214740</v>
      </c>
      <c r="D19" s="11">
        <v>12607900</v>
      </c>
      <c r="E19" s="11">
        <v>25156222</v>
      </c>
      <c r="F19" s="13">
        <v>40240272</v>
      </c>
      <c r="G19" s="13">
        <v>28795271</v>
      </c>
      <c r="H19" s="13">
        <v>50247883</v>
      </c>
      <c r="I19" s="11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x14ac:dyDescent="0.25">
      <c r="A20" s="37"/>
      <c r="B20" s="11"/>
      <c r="C20" s="11"/>
      <c r="D20" s="11"/>
      <c r="E20" s="11"/>
      <c r="F20" s="11"/>
      <c r="G20" s="11"/>
      <c r="H20" s="11"/>
      <c r="I20" s="11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ht="15.75" customHeight="1" x14ac:dyDescent="0.25">
      <c r="A21" s="25" t="s">
        <v>76</v>
      </c>
      <c r="B21" s="20">
        <f t="shared" ref="B21:G21" si="3">B17-B19</f>
        <v>58579633</v>
      </c>
      <c r="C21" s="20">
        <f t="shared" si="3"/>
        <v>72627914</v>
      </c>
      <c r="D21" s="20">
        <f t="shared" si="3"/>
        <v>-12480432</v>
      </c>
      <c r="E21" s="20">
        <f t="shared" si="3"/>
        <v>-29106225</v>
      </c>
      <c r="F21" s="20">
        <f t="shared" si="3"/>
        <v>-48987382</v>
      </c>
      <c r="G21" s="15">
        <f t="shared" si="3"/>
        <v>-30231247</v>
      </c>
      <c r="H21" s="15">
        <f>H17-H19-1</f>
        <v>-62422890</v>
      </c>
      <c r="I21" s="11"/>
    </row>
    <row r="22" spans="1:25" ht="15.75" customHeight="1" x14ac:dyDescent="0.25">
      <c r="A22" s="37" t="s">
        <v>78</v>
      </c>
      <c r="B22" s="20"/>
      <c r="C22" s="20"/>
      <c r="D22" s="20"/>
      <c r="E22" s="20"/>
      <c r="F22" s="20"/>
      <c r="G22" s="11"/>
      <c r="H22" s="11"/>
      <c r="I22" s="11"/>
    </row>
    <row r="23" spans="1:25" ht="15.75" customHeight="1" x14ac:dyDescent="0.25">
      <c r="A23" s="25" t="s">
        <v>79</v>
      </c>
      <c r="B23" s="43">
        <f t="shared" ref="B23:H23" si="4">B21-B22</f>
        <v>58579633</v>
      </c>
      <c r="C23" s="43">
        <f t="shared" si="4"/>
        <v>72627914</v>
      </c>
      <c r="D23" s="43">
        <f t="shared" si="4"/>
        <v>-12480432</v>
      </c>
      <c r="E23" s="43">
        <f t="shared" si="4"/>
        <v>-29106225</v>
      </c>
      <c r="F23" s="43">
        <f t="shared" si="4"/>
        <v>-48987382</v>
      </c>
      <c r="G23" s="43">
        <f t="shared" si="4"/>
        <v>-30231247</v>
      </c>
      <c r="H23" s="43">
        <f t="shared" si="4"/>
        <v>-62422890</v>
      </c>
      <c r="I23" s="11"/>
    </row>
    <row r="24" spans="1:25" ht="15.75" customHeight="1" x14ac:dyDescent="0.25">
      <c r="A24" s="12" t="s">
        <v>80</v>
      </c>
      <c r="C24" s="20"/>
      <c r="D24" s="20"/>
      <c r="E24" s="20"/>
      <c r="F24" s="20"/>
      <c r="G24" s="20"/>
      <c r="H24" s="20"/>
      <c r="I24" s="11"/>
    </row>
    <row r="25" spans="1:25" ht="15.75" customHeight="1" x14ac:dyDescent="0.25">
      <c r="A25" s="37" t="s">
        <v>81</v>
      </c>
      <c r="B25" s="16">
        <f t="shared" ref="B25:H25" si="5">SUM(B26:B27)</f>
        <v>-8795738</v>
      </c>
      <c r="C25" s="16">
        <f t="shared" si="5"/>
        <v>-10917715</v>
      </c>
      <c r="D25" s="16">
        <f t="shared" si="5"/>
        <v>1041566</v>
      </c>
      <c r="E25" s="16">
        <f t="shared" si="5"/>
        <v>2086732</v>
      </c>
      <c r="F25" s="16">
        <f t="shared" si="5"/>
        <v>3099393</v>
      </c>
      <c r="G25" s="16">
        <f t="shared" si="5"/>
        <v>986027</v>
      </c>
      <c r="H25" s="16">
        <f t="shared" si="5"/>
        <v>353596</v>
      </c>
      <c r="I25" s="11"/>
    </row>
    <row r="26" spans="1:25" ht="15.75" customHeight="1" x14ac:dyDescent="0.25">
      <c r="A26" s="37" t="s">
        <v>85</v>
      </c>
      <c r="B26" s="11">
        <v>-11578580</v>
      </c>
      <c r="C26" s="11">
        <v>-13367210</v>
      </c>
      <c r="D26" s="11">
        <v>-4538</v>
      </c>
      <c r="E26" s="11">
        <v>-5475</v>
      </c>
      <c r="F26" s="13">
        <v>-9836</v>
      </c>
      <c r="G26" s="13">
        <v>-435033</v>
      </c>
      <c r="H26" s="13">
        <v>-367071</v>
      </c>
      <c r="I26" s="11"/>
    </row>
    <row r="27" spans="1:25" ht="15.75" customHeight="1" x14ac:dyDescent="0.25">
      <c r="A27" s="25" t="s">
        <v>86</v>
      </c>
      <c r="B27" s="11">
        <v>2782842</v>
      </c>
      <c r="C27" s="11">
        <v>2449495</v>
      </c>
      <c r="D27" s="11">
        <v>1046104</v>
      </c>
      <c r="E27" s="11">
        <v>2092207</v>
      </c>
      <c r="F27" s="13">
        <v>3109229</v>
      </c>
      <c r="G27" s="13">
        <v>1421060</v>
      </c>
      <c r="H27" s="13">
        <v>720667</v>
      </c>
      <c r="I27" s="11"/>
    </row>
    <row r="28" spans="1:25" ht="15.75" customHeight="1" x14ac:dyDescent="0.25">
      <c r="A28" s="1"/>
      <c r="B28" s="15">
        <f t="shared" ref="B28:H28" si="6">SUM(B23:B25)</f>
        <v>49783895</v>
      </c>
      <c r="C28" s="15">
        <f t="shared" si="6"/>
        <v>61710199</v>
      </c>
      <c r="D28" s="15">
        <f t="shared" si="6"/>
        <v>-11438866</v>
      </c>
      <c r="E28" s="15">
        <f t="shared" si="6"/>
        <v>-27019493</v>
      </c>
      <c r="F28" s="15">
        <f t="shared" si="6"/>
        <v>-45887989</v>
      </c>
      <c r="G28" s="15">
        <f t="shared" si="6"/>
        <v>-29245220</v>
      </c>
      <c r="H28" s="15">
        <f t="shared" si="6"/>
        <v>-62069294</v>
      </c>
      <c r="I28" s="11"/>
    </row>
    <row r="29" spans="1:25" ht="15.75" customHeight="1" x14ac:dyDescent="0.25">
      <c r="A29" s="1"/>
      <c r="B29" s="11"/>
      <c r="C29" s="11"/>
      <c r="D29" s="11"/>
      <c r="E29" s="11"/>
      <c r="F29" s="11"/>
      <c r="G29" s="11"/>
      <c r="H29" s="11"/>
      <c r="I29" s="11"/>
    </row>
    <row r="30" spans="1:25" ht="15.75" customHeight="1" x14ac:dyDescent="0.25">
      <c r="A30" s="25" t="s">
        <v>88</v>
      </c>
      <c r="B30" s="26">
        <f>B28/('1'!B42/10)</f>
        <v>0.5279410841788903</v>
      </c>
      <c r="C30" s="26">
        <f>C28/('1'!C42/10)</f>
        <v>0.65441543625614407</v>
      </c>
      <c r="D30" s="26">
        <f>D28/('1'!D42/10)</f>
        <v>-0.12130523973299089</v>
      </c>
      <c r="E30" s="26">
        <f>E28/('1'!E42/10)</f>
        <v>-0.27288802921374694</v>
      </c>
      <c r="F30" s="26">
        <f>F28/('1'!F42/10)</f>
        <v>-0.46345365854170911</v>
      </c>
      <c r="G30" s="26">
        <f>G28/('1'!G42/10)</f>
        <v>-0.29536714288911553</v>
      </c>
      <c r="H30" s="26">
        <f>H28/('1'!H42/10)</f>
        <v>-0.6145877847392246</v>
      </c>
      <c r="I30" s="1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42" t="s">
        <v>89</v>
      </c>
      <c r="B31" s="11">
        <f>'1'!B42/10</f>
        <v>94298202</v>
      </c>
      <c r="C31" s="11">
        <f>'1'!C42/10</f>
        <v>94298202</v>
      </c>
      <c r="D31" s="11">
        <f>'1'!D42/10</f>
        <v>94298202</v>
      </c>
      <c r="E31" s="11">
        <f>'1'!E42/10</f>
        <v>99013112</v>
      </c>
      <c r="F31" s="11">
        <f>'1'!F42/10</f>
        <v>99013112</v>
      </c>
      <c r="G31" s="11">
        <f>'1'!G42/10</f>
        <v>99013112</v>
      </c>
      <c r="H31" s="11">
        <f>'1'!H42/10</f>
        <v>100993374</v>
      </c>
      <c r="I31" s="11"/>
    </row>
    <row r="32" spans="1:25" ht="15.75" customHeight="1" x14ac:dyDescent="0.25">
      <c r="G32" s="11"/>
      <c r="H32" s="11"/>
      <c r="I32" s="11"/>
    </row>
    <row r="33" spans="7:9" ht="15.75" customHeight="1" x14ac:dyDescent="0.25">
      <c r="G33" s="11"/>
      <c r="H33" s="11"/>
      <c r="I33" s="11"/>
    </row>
    <row r="34" spans="7:9" ht="15.75" customHeight="1" x14ac:dyDescent="0.25">
      <c r="G34" s="11"/>
      <c r="H34" s="11"/>
      <c r="I34" s="11"/>
    </row>
    <row r="35" spans="7:9" ht="15.75" customHeight="1" x14ac:dyDescent="0.25">
      <c r="G35" s="11"/>
      <c r="H35" s="11"/>
      <c r="I35" s="11"/>
    </row>
    <row r="36" spans="7:9" ht="15.75" customHeight="1" x14ac:dyDescent="0.25">
      <c r="G36" s="11"/>
      <c r="H36" s="11"/>
      <c r="I36" s="11"/>
    </row>
    <row r="37" spans="7:9" ht="15.75" customHeight="1" x14ac:dyDescent="0.25">
      <c r="G37" s="11"/>
      <c r="H37" s="11"/>
      <c r="I37" s="11"/>
    </row>
    <row r="38" spans="7:9" ht="15.75" customHeight="1" x14ac:dyDescent="0.25">
      <c r="G38" s="11"/>
      <c r="H38" s="11"/>
      <c r="I38" s="11"/>
    </row>
    <row r="39" spans="7:9" ht="15.75" customHeight="1" x14ac:dyDescent="0.25">
      <c r="G39" s="11"/>
      <c r="H39" s="11"/>
      <c r="I39" s="11"/>
    </row>
    <row r="40" spans="7:9" ht="15.75" customHeight="1" x14ac:dyDescent="0.25">
      <c r="G40" s="11"/>
      <c r="H40" s="11"/>
      <c r="I40" s="11"/>
    </row>
    <row r="41" spans="7:9" ht="15.75" customHeight="1" x14ac:dyDescent="0.25">
      <c r="G41" s="11"/>
      <c r="H41" s="11"/>
      <c r="I41" s="11"/>
    </row>
    <row r="42" spans="7:9" ht="15.75" customHeight="1" x14ac:dyDescent="0.2"/>
    <row r="43" spans="7:9" ht="15.75" customHeight="1" x14ac:dyDescent="0.2"/>
    <row r="44" spans="7:9" ht="15.75" customHeight="1" x14ac:dyDescent="0.2"/>
    <row r="45" spans="7:9" ht="15.75" customHeight="1" x14ac:dyDescent="0.2"/>
    <row r="46" spans="7:9" ht="15.75" customHeight="1" x14ac:dyDescent="0.2"/>
    <row r="47" spans="7:9" ht="15.75" customHeight="1" x14ac:dyDescent="0.2"/>
    <row r="48" spans="7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K16" sqref="K16"/>
    </sheetView>
  </sheetViews>
  <sheetFormatPr defaultColWidth="12.625" defaultRowHeight="15" customHeight="1" x14ac:dyDescent="0.2"/>
  <cols>
    <col min="1" max="1" width="37.875" customWidth="1"/>
    <col min="2" max="2" width="13.5" customWidth="1"/>
    <col min="3" max="4" width="15.5" customWidth="1"/>
    <col min="5" max="5" width="15" customWidth="1"/>
    <col min="6" max="6" width="12.625" customWidth="1"/>
    <col min="7" max="7" width="13.5" customWidth="1"/>
    <col min="8" max="8" width="11" customWidth="1"/>
    <col min="9" max="26" width="7.625" customWidth="1"/>
  </cols>
  <sheetData>
    <row r="1" spans="1:10" x14ac:dyDescent="0.25">
      <c r="A1" s="1" t="s">
        <v>0</v>
      </c>
      <c r="G1" s="31"/>
      <c r="H1" s="31"/>
    </row>
    <row r="2" spans="1:10" x14ac:dyDescent="0.25">
      <c r="A2" s="1" t="s">
        <v>52</v>
      </c>
      <c r="G2" s="31"/>
      <c r="H2" s="31"/>
    </row>
    <row r="3" spans="1:10" x14ac:dyDescent="0.25">
      <c r="A3" s="2" t="s">
        <v>38</v>
      </c>
      <c r="G3" s="31"/>
      <c r="H3" s="31"/>
    </row>
    <row r="4" spans="1:10" x14ac:dyDescent="0.2">
      <c r="B4" s="32"/>
      <c r="C4" s="32"/>
      <c r="D4" s="32"/>
      <c r="E4" s="32"/>
      <c r="F4" s="32"/>
      <c r="G4" s="31"/>
      <c r="H4" s="31"/>
    </row>
    <row r="5" spans="1:10" x14ac:dyDescent="0.25">
      <c r="B5" s="5" t="s">
        <v>3</v>
      </c>
      <c r="C5" s="5" t="s">
        <v>4</v>
      </c>
      <c r="D5" s="5" t="s">
        <v>5</v>
      </c>
      <c r="E5" s="5" t="s">
        <v>3</v>
      </c>
      <c r="F5" s="5" t="s">
        <v>4</v>
      </c>
      <c r="G5" s="33" t="s">
        <v>5</v>
      </c>
      <c r="H5" s="33" t="s">
        <v>3</v>
      </c>
    </row>
    <row r="6" spans="1:10" x14ac:dyDescent="0.25">
      <c r="B6" s="8">
        <v>43100</v>
      </c>
      <c r="C6" s="8">
        <v>43190</v>
      </c>
      <c r="D6" s="8">
        <v>43373</v>
      </c>
      <c r="E6" s="8">
        <v>43465</v>
      </c>
      <c r="F6" s="8">
        <v>43555</v>
      </c>
      <c r="G6" s="34">
        <v>43738</v>
      </c>
      <c r="H6" s="34">
        <v>43830</v>
      </c>
    </row>
    <row r="7" spans="1:10" x14ac:dyDescent="0.25">
      <c r="A7" s="25" t="s">
        <v>56</v>
      </c>
      <c r="B7" s="11"/>
      <c r="C7" s="11"/>
      <c r="D7" s="11"/>
      <c r="E7" s="11"/>
      <c r="F7" s="11"/>
      <c r="G7" s="31"/>
      <c r="H7" s="31"/>
    </row>
    <row r="8" spans="1:10" x14ac:dyDescent="0.25">
      <c r="A8" s="2" t="s">
        <v>57</v>
      </c>
      <c r="B8" s="11">
        <v>372342592</v>
      </c>
      <c r="C8" s="11">
        <v>529093526</v>
      </c>
      <c r="D8" s="11">
        <v>95275188</v>
      </c>
      <c r="E8" s="11">
        <v>298388797</v>
      </c>
      <c r="F8" s="13">
        <v>489961433</v>
      </c>
      <c r="G8" s="35"/>
      <c r="H8" s="35"/>
      <c r="I8" s="11"/>
      <c r="J8" s="11"/>
    </row>
    <row r="9" spans="1:10" x14ac:dyDescent="0.25">
      <c r="A9" s="2" t="s">
        <v>58</v>
      </c>
      <c r="B9" s="11">
        <v>-2254088</v>
      </c>
      <c r="C9" s="11">
        <v>-2311264</v>
      </c>
      <c r="D9" s="11">
        <v>-48099</v>
      </c>
      <c r="E9" s="11">
        <v>-48099</v>
      </c>
      <c r="F9" s="13">
        <v>-11050715</v>
      </c>
      <c r="G9" s="35"/>
      <c r="H9" s="35"/>
      <c r="I9" s="11"/>
      <c r="J9" s="11"/>
    </row>
    <row r="10" spans="1:10" x14ac:dyDescent="0.25">
      <c r="A10" s="2" t="s">
        <v>59</v>
      </c>
      <c r="B10" s="11">
        <v>-329243626</v>
      </c>
      <c r="C10" s="11">
        <v>-474505492</v>
      </c>
      <c r="D10" s="11">
        <v>-117803649</v>
      </c>
      <c r="E10" s="11">
        <v>-247017564</v>
      </c>
      <c r="F10" s="13">
        <v>-186932176</v>
      </c>
      <c r="G10" s="35"/>
      <c r="H10" s="35"/>
      <c r="I10" s="11"/>
      <c r="J10" s="11"/>
    </row>
    <row r="11" spans="1:10" ht="15.75" x14ac:dyDescent="0.25">
      <c r="A11" s="3"/>
      <c r="B11" s="20">
        <f t="shared" ref="B11:F11" si="0">SUM(B8:B10)</f>
        <v>40844878</v>
      </c>
      <c r="C11" s="20">
        <f t="shared" si="0"/>
        <v>52276770</v>
      </c>
      <c r="D11" s="20">
        <f t="shared" si="0"/>
        <v>-22576560</v>
      </c>
      <c r="E11" s="20">
        <f t="shared" si="0"/>
        <v>51323134</v>
      </c>
      <c r="F11" s="20">
        <f t="shared" si="0"/>
        <v>291978542</v>
      </c>
      <c r="G11" s="36">
        <v>34137535</v>
      </c>
      <c r="H11" s="36">
        <v>-133693362</v>
      </c>
      <c r="I11" s="11"/>
      <c r="J11" s="11"/>
    </row>
    <row r="12" spans="1:10" ht="15.75" x14ac:dyDescent="0.25">
      <c r="A12" s="3"/>
      <c r="B12" s="11"/>
      <c r="C12" s="11"/>
      <c r="D12" s="11"/>
      <c r="E12" s="11"/>
      <c r="F12" s="11"/>
      <c r="G12" s="35"/>
      <c r="H12" s="35"/>
      <c r="I12" s="11"/>
      <c r="J12" s="11"/>
    </row>
    <row r="13" spans="1:10" x14ac:dyDescent="0.25">
      <c r="A13" s="38" t="s">
        <v>62</v>
      </c>
      <c r="B13" s="11"/>
      <c r="C13" s="11"/>
      <c r="D13" s="11"/>
      <c r="E13" s="11"/>
      <c r="F13" s="11"/>
      <c r="G13" s="35"/>
      <c r="H13" s="35"/>
      <c r="I13" s="11"/>
      <c r="J13" s="11"/>
    </row>
    <row r="14" spans="1:10" x14ac:dyDescent="0.25">
      <c r="A14" s="2" t="s">
        <v>64</v>
      </c>
      <c r="B14" s="11">
        <v>0</v>
      </c>
      <c r="C14" s="11">
        <v>-2328524</v>
      </c>
      <c r="D14" s="11">
        <v>0</v>
      </c>
      <c r="E14" s="11">
        <v>0</v>
      </c>
      <c r="F14" s="13">
        <v>-2584977</v>
      </c>
      <c r="G14" s="39">
        <v>0</v>
      </c>
      <c r="H14" s="39">
        <v>-1660827</v>
      </c>
      <c r="I14" s="11"/>
      <c r="J14" s="11"/>
    </row>
    <row r="15" spans="1:10" x14ac:dyDescent="0.25">
      <c r="A15" s="40" t="s">
        <v>65</v>
      </c>
      <c r="B15" s="11"/>
      <c r="C15" s="11"/>
      <c r="D15" s="11"/>
      <c r="E15" s="11"/>
      <c r="F15" s="13">
        <v>0</v>
      </c>
      <c r="G15" s="39">
        <v>-8400000</v>
      </c>
      <c r="H15" s="39">
        <v>-8400000</v>
      </c>
      <c r="I15" s="11"/>
      <c r="J15" s="11"/>
    </row>
    <row r="16" spans="1:10" x14ac:dyDescent="0.25">
      <c r="A16" s="40" t="s">
        <v>9</v>
      </c>
      <c r="B16" s="11">
        <v>-68673250</v>
      </c>
      <c r="C16" s="11">
        <v>-91436307</v>
      </c>
      <c r="D16" s="11">
        <v>-11792302</v>
      </c>
      <c r="E16" s="11">
        <v>-113597835</v>
      </c>
      <c r="F16" s="13">
        <v>-488195498</v>
      </c>
      <c r="G16" s="39">
        <v>-43572467</v>
      </c>
      <c r="H16" s="39">
        <v>-57937935</v>
      </c>
      <c r="I16" s="11"/>
      <c r="J16" s="11"/>
    </row>
    <row r="17" spans="1:10" x14ac:dyDescent="0.25">
      <c r="A17" s="1"/>
      <c r="B17" s="20">
        <f t="shared" ref="B17:F17" si="1">SUM(B14:B16)</f>
        <v>-68673250</v>
      </c>
      <c r="C17" s="20">
        <f t="shared" si="1"/>
        <v>-93764831</v>
      </c>
      <c r="D17" s="20">
        <f t="shared" si="1"/>
        <v>-11792302</v>
      </c>
      <c r="E17" s="20">
        <f t="shared" si="1"/>
        <v>-113597835</v>
      </c>
      <c r="F17" s="20">
        <f t="shared" si="1"/>
        <v>-490780475</v>
      </c>
      <c r="G17" s="41">
        <f t="shared" ref="G17:H17" si="2">SUM(G14:G16)-1</f>
        <v>-51972468</v>
      </c>
      <c r="H17" s="41">
        <f t="shared" si="2"/>
        <v>-67998763</v>
      </c>
      <c r="I17" s="11"/>
      <c r="J17" s="11"/>
    </row>
    <row r="18" spans="1:10" x14ac:dyDescent="0.25">
      <c r="B18" s="11"/>
      <c r="C18" s="11"/>
      <c r="D18" s="11"/>
      <c r="E18" s="11"/>
      <c r="F18" s="11"/>
      <c r="G18" s="35"/>
      <c r="H18" s="35"/>
      <c r="I18" s="11"/>
      <c r="J18" s="11"/>
    </row>
    <row r="19" spans="1:10" x14ac:dyDescent="0.25">
      <c r="A19" s="25" t="s">
        <v>69</v>
      </c>
      <c r="B19" s="11"/>
      <c r="C19" s="11"/>
      <c r="D19" s="11"/>
      <c r="E19" s="11"/>
      <c r="F19" s="11"/>
      <c r="G19" s="35"/>
      <c r="H19" s="35"/>
      <c r="I19" s="11"/>
      <c r="J19" s="11"/>
    </row>
    <row r="20" spans="1:10" x14ac:dyDescent="0.25">
      <c r="A20" s="2" t="s">
        <v>71</v>
      </c>
      <c r="B20" s="11">
        <v>4188432</v>
      </c>
      <c r="C20" s="11">
        <v>-3619602</v>
      </c>
      <c r="D20" s="11">
        <v>11809266</v>
      </c>
      <c r="E20" s="11">
        <v>58784585</v>
      </c>
      <c r="F20" s="13">
        <v>190646551</v>
      </c>
      <c r="G20" s="39">
        <v>15243597</v>
      </c>
      <c r="H20" s="39">
        <v>133541688</v>
      </c>
      <c r="I20" s="11"/>
      <c r="J20" s="11"/>
    </row>
    <row r="21" spans="1:10" x14ac:dyDescent="0.25">
      <c r="A21" s="24" t="s">
        <v>72</v>
      </c>
      <c r="B21" s="11">
        <v>0</v>
      </c>
      <c r="C21" s="11">
        <v>0</v>
      </c>
      <c r="D21" s="11">
        <v>0</v>
      </c>
      <c r="E21" s="11">
        <v>0</v>
      </c>
      <c r="F21" s="13">
        <v>0</v>
      </c>
      <c r="G21" s="39">
        <v>0</v>
      </c>
      <c r="H21" s="39">
        <v>-1000000</v>
      </c>
      <c r="I21" s="11"/>
      <c r="J21" s="11"/>
    </row>
    <row r="22" spans="1:10" ht="15.75" customHeight="1" x14ac:dyDescent="0.25">
      <c r="A22" s="2" t="s">
        <v>73</v>
      </c>
      <c r="B22" s="11">
        <v>-22341</v>
      </c>
      <c r="C22" s="11">
        <v>-22341</v>
      </c>
      <c r="D22" s="11">
        <v>0</v>
      </c>
      <c r="E22" s="11">
        <v>-15</v>
      </c>
      <c r="F22" s="13">
        <v>-3033</v>
      </c>
      <c r="G22" s="39">
        <v>0</v>
      </c>
      <c r="H22" s="35"/>
      <c r="I22" s="11"/>
      <c r="J22" s="11"/>
    </row>
    <row r="23" spans="1:10" ht="15.75" customHeight="1" x14ac:dyDescent="0.25">
      <c r="A23" s="24" t="s">
        <v>74</v>
      </c>
      <c r="B23" s="11">
        <v>-22715273</v>
      </c>
      <c r="C23" s="11">
        <v>-29169780</v>
      </c>
      <c r="D23" s="11">
        <v>-11736571</v>
      </c>
      <c r="E23" s="11">
        <v>-25904621</v>
      </c>
      <c r="F23" s="13">
        <v>-41912580</v>
      </c>
      <c r="G23" s="39">
        <v>0</v>
      </c>
      <c r="H23" s="35"/>
      <c r="I23" s="11"/>
      <c r="J23" s="11"/>
    </row>
    <row r="24" spans="1:10" ht="15.75" customHeight="1" x14ac:dyDescent="0.25">
      <c r="A24" s="24" t="s">
        <v>75</v>
      </c>
      <c r="B24" s="11">
        <v>37602034</v>
      </c>
      <c r="C24" s="11">
        <v>59514927</v>
      </c>
      <c r="D24" s="11">
        <v>49198959</v>
      </c>
      <c r="E24" s="11">
        <v>46188375</v>
      </c>
      <c r="F24" s="13">
        <v>41690642</v>
      </c>
      <c r="G24" s="39">
        <v>3049300</v>
      </c>
      <c r="H24" s="39">
        <v>68681292</v>
      </c>
      <c r="I24" s="11"/>
      <c r="J24" s="11"/>
    </row>
    <row r="25" spans="1:10" ht="15.75" customHeight="1" x14ac:dyDescent="0.25">
      <c r="A25" s="1"/>
      <c r="B25" s="20">
        <f t="shared" ref="B25:F25" si="3">SUM(B20:B24)</f>
        <v>19052852</v>
      </c>
      <c r="C25" s="20">
        <f t="shared" si="3"/>
        <v>26703204</v>
      </c>
      <c r="D25" s="20">
        <f t="shared" si="3"/>
        <v>49271654</v>
      </c>
      <c r="E25" s="20">
        <f t="shared" si="3"/>
        <v>79068324</v>
      </c>
      <c r="F25" s="20">
        <f t="shared" si="3"/>
        <v>190421580</v>
      </c>
      <c r="G25" s="41">
        <f>SUM(G20:G24)-1</f>
        <v>18292896</v>
      </c>
      <c r="H25" s="41">
        <f>SUM(H20:H24)</f>
        <v>201222980</v>
      </c>
      <c r="I25" s="11"/>
      <c r="J25" s="11"/>
    </row>
    <row r="26" spans="1:10" ht="15.75" customHeight="1" x14ac:dyDescent="0.25">
      <c r="B26" s="16"/>
      <c r="C26" s="16"/>
      <c r="D26" s="16"/>
      <c r="E26" s="16"/>
      <c r="F26" s="16"/>
      <c r="G26" s="35"/>
      <c r="H26" s="35"/>
      <c r="I26" s="11"/>
      <c r="J26" s="11"/>
    </row>
    <row r="27" spans="1:10" ht="15.75" customHeight="1" x14ac:dyDescent="0.25">
      <c r="A27" s="1" t="s">
        <v>77</v>
      </c>
      <c r="B27" s="16">
        <f t="shared" ref="B27:H27" si="4">B11+B17+B25</f>
        <v>-8775520</v>
      </c>
      <c r="C27" s="16">
        <f t="shared" si="4"/>
        <v>-14784857</v>
      </c>
      <c r="D27" s="16">
        <f t="shared" si="4"/>
        <v>14902792</v>
      </c>
      <c r="E27" s="16">
        <f t="shared" si="4"/>
        <v>16793623</v>
      </c>
      <c r="F27" s="16">
        <f t="shared" si="4"/>
        <v>-8380353</v>
      </c>
      <c r="G27" s="44">
        <f t="shared" si="4"/>
        <v>457963</v>
      </c>
      <c r="H27" s="44">
        <f t="shared" si="4"/>
        <v>-469145</v>
      </c>
      <c r="I27" s="11"/>
      <c r="J27" s="11"/>
    </row>
    <row r="28" spans="1:10" ht="15.75" customHeight="1" x14ac:dyDescent="0.25">
      <c r="A28" s="24" t="s">
        <v>82</v>
      </c>
      <c r="B28" s="11">
        <v>0</v>
      </c>
      <c r="C28" s="11">
        <v>0</v>
      </c>
      <c r="D28" s="11"/>
      <c r="E28" s="11"/>
      <c r="F28" s="11"/>
      <c r="G28" s="35"/>
      <c r="H28" s="39">
        <v>-75877</v>
      </c>
      <c r="I28" s="11"/>
      <c r="J28" s="11"/>
    </row>
    <row r="29" spans="1:10" ht="15.75" customHeight="1" x14ac:dyDescent="0.25">
      <c r="A29" s="42" t="s">
        <v>83</v>
      </c>
      <c r="B29" s="11">
        <v>26668707</v>
      </c>
      <c r="C29" s="11">
        <v>26668707</v>
      </c>
      <c r="D29" s="11">
        <v>11294607</v>
      </c>
      <c r="E29" s="11">
        <v>11294607</v>
      </c>
      <c r="F29" s="11">
        <v>11294607</v>
      </c>
      <c r="G29" s="39">
        <v>1821964</v>
      </c>
      <c r="H29" s="39">
        <v>1821964</v>
      </c>
      <c r="I29" s="11"/>
      <c r="J29" s="11"/>
    </row>
    <row r="30" spans="1:10" ht="15.75" customHeight="1" x14ac:dyDescent="0.25">
      <c r="A30" s="25" t="s">
        <v>84</v>
      </c>
      <c r="B30" s="15">
        <f t="shared" ref="B30:G30" si="5">SUM(B27:B29)</f>
        <v>17893187</v>
      </c>
      <c r="C30" s="15">
        <f t="shared" si="5"/>
        <v>11883850</v>
      </c>
      <c r="D30" s="15">
        <f t="shared" si="5"/>
        <v>26197399</v>
      </c>
      <c r="E30" s="15">
        <f t="shared" si="5"/>
        <v>28088230</v>
      </c>
      <c r="F30" s="15">
        <f t="shared" si="5"/>
        <v>2914254</v>
      </c>
      <c r="G30" s="45">
        <f t="shared" si="5"/>
        <v>2279927</v>
      </c>
      <c r="H30" s="45">
        <f>SUM(H27:H29)-1</f>
        <v>1276941</v>
      </c>
      <c r="I30" s="11"/>
      <c r="J30" s="11"/>
    </row>
    <row r="31" spans="1:10" ht="15.75" customHeight="1" x14ac:dyDescent="0.25">
      <c r="A31" s="1"/>
      <c r="B31" s="11"/>
      <c r="C31" s="11"/>
      <c r="D31" s="11"/>
      <c r="E31" s="11"/>
      <c r="F31" s="11"/>
      <c r="G31" s="35"/>
      <c r="H31" s="35"/>
      <c r="I31" s="11"/>
      <c r="J31" s="11"/>
    </row>
    <row r="32" spans="1:10" ht="15.75" customHeight="1" x14ac:dyDescent="0.25">
      <c r="G32" s="35"/>
      <c r="H32" s="35"/>
      <c r="I32" s="11"/>
      <c r="J32" s="11"/>
    </row>
    <row r="33" spans="1:26" ht="15.75" customHeight="1" x14ac:dyDescent="0.25">
      <c r="A33" s="25" t="s">
        <v>87</v>
      </c>
      <c r="B33" s="46">
        <f>B11/('1'!B42/10)</f>
        <v>0.4331458833117518</v>
      </c>
      <c r="C33" s="46">
        <f>C11/('1'!C42/10)</f>
        <v>0.55437716617332744</v>
      </c>
      <c r="D33" s="46">
        <f>D11/('1'!D42/10)</f>
        <v>-0.23941665398880033</v>
      </c>
      <c r="E33" s="46">
        <f>E11/('1'!E42/10)</f>
        <v>0.51834684278987209</v>
      </c>
      <c r="F33" s="46">
        <f>F11/('1'!F42/10)</f>
        <v>2.9488876382352269</v>
      </c>
      <c r="G33" s="47">
        <f>G11/('1'!G42/10)</f>
        <v>0.34477792193825801</v>
      </c>
      <c r="H33" s="47">
        <f>H11/('1'!H42/10)</f>
        <v>-1.3237834989055817</v>
      </c>
      <c r="I33" s="11"/>
      <c r="J33" s="1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5" t="s">
        <v>90</v>
      </c>
      <c r="B34" s="11">
        <f>'1'!B42/10</f>
        <v>94298202</v>
      </c>
      <c r="C34" s="11">
        <f>'1'!C42/10</f>
        <v>94298202</v>
      </c>
      <c r="D34" s="11">
        <f>'1'!D42/10</f>
        <v>94298202</v>
      </c>
      <c r="E34" s="11">
        <f>'1'!E42/10</f>
        <v>99013112</v>
      </c>
      <c r="F34" s="11">
        <f>'1'!F42/10</f>
        <v>99013112</v>
      </c>
      <c r="G34" s="48">
        <f>'1'!G42/10</f>
        <v>99013112</v>
      </c>
      <c r="H34" s="48">
        <f>'1'!H42/10</f>
        <v>100993374</v>
      </c>
      <c r="I34" s="11"/>
      <c r="J34" s="11"/>
    </row>
    <row r="35" spans="1:26" ht="15.75" customHeight="1" x14ac:dyDescent="0.25">
      <c r="G35" s="35"/>
      <c r="H35" s="35"/>
      <c r="I35" s="11"/>
      <c r="J35" s="11"/>
    </row>
    <row r="36" spans="1:26" ht="15.75" customHeight="1" x14ac:dyDescent="0.25">
      <c r="G36" s="35"/>
      <c r="H36" s="35"/>
      <c r="I36" s="11"/>
      <c r="J36" s="11"/>
    </row>
    <row r="37" spans="1:26" ht="15.75" customHeight="1" x14ac:dyDescent="0.25">
      <c r="G37" s="35"/>
      <c r="H37" s="35"/>
      <c r="I37" s="11"/>
      <c r="J37" s="11"/>
    </row>
    <row r="38" spans="1:26" ht="15.75" customHeight="1" x14ac:dyDescent="0.25">
      <c r="G38" s="35"/>
      <c r="H38" s="35"/>
      <c r="I38" s="11"/>
      <c r="J38" s="11"/>
    </row>
    <row r="39" spans="1:26" ht="15.75" customHeight="1" x14ac:dyDescent="0.25">
      <c r="G39" s="35"/>
      <c r="H39" s="35"/>
      <c r="I39" s="11"/>
      <c r="J39" s="11"/>
    </row>
    <row r="40" spans="1:26" ht="15.75" customHeight="1" x14ac:dyDescent="0.25">
      <c r="G40" s="35"/>
      <c r="H40" s="35"/>
      <c r="I40" s="11"/>
      <c r="J40" s="11"/>
    </row>
    <row r="41" spans="1:26" ht="15.75" customHeight="1" x14ac:dyDescent="0.25">
      <c r="G41" s="35"/>
      <c r="H41" s="35"/>
      <c r="I41" s="11"/>
      <c r="J41" s="11"/>
    </row>
    <row r="42" spans="1:26" ht="15.75" customHeight="1" x14ac:dyDescent="0.25">
      <c r="G42" s="35"/>
      <c r="H42" s="35"/>
      <c r="I42" s="11"/>
      <c r="J42" s="11"/>
    </row>
    <row r="43" spans="1:26" ht="15.75" customHeight="1" x14ac:dyDescent="0.25">
      <c r="G43" s="35"/>
      <c r="H43" s="35"/>
      <c r="I43" s="11"/>
      <c r="J43" s="11"/>
    </row>
    <row r="44" spans="1:26" ht="15.75" customHeight="1" x14ac:dyDescent="0.25">
      <c r="G44" s="35"/>
      <c r="H44" s="35"/>
      <c r="I44" s="11"/>
      <c r="J44" s="11"/>
    </row>
    <row r="45" spans="1:26" ht="15.75" customHeight="1" x14ac:dyDescent="0.2">
      <c r="G45" s="31"/>
      <c r="H45" s="31"/>
    </row>
    <row r="46" spans="1:26" ht="15.75" customHeight="1" x14ac:dyDescent="0.2">
      <c r="G46" s="31"/>
      <c r="H46" s="31"/>
    </row>
    <row r="47" spans="1:26" ht="15.75" customHeight="1" x14ac:dyDescent="0.2">
      <c r="G47" s="31"/>
      <c r="H47" s="31"/>
    </row>
    <row r="48" spans="1:26" ht="15.75" customHeight="1" x14ac:dyDescent="0.2">
      <c r="G48" s="31"/>
      <c r="H48" s="31"/>
    </row>
    <row r="49" spans="7:8" ht="15.75" customHeight="1" x14ac:dyDescent="0.2">
      <c r="G49" s="31"/>
      <c r="H49" s="31"/>
    </row>
    <row r="50" spans="7:8" ht="15.75" customHeight="1" x14ac:dyDescent="0.2">
      <c r="G50" s="31"/>
      <c r="H50" s="31"/>
    </row>
    <row r="51" spans="7:8" ht="15.75" customHeight="1" x14ac:dyDescent="0.2">
      <c r="G51" s="31"/>
      <c r="H51" s="31"/>
    </row>
    <row r="52" spans="7:8" ht="15.75" customHeight="1" x14ac:dyDescent="0.2">
      <c r="G52" s="31"/>
      <c r="H52" s="31"/>
    </row>
    <row r="53" spans="7:8" ht="15.75" customHeight="1" x14ac:dyDescent="0.2">
      <c r="G53" s="31"/>
      <c r="H53" s="31"/>
    </row>
    <row r="54" spans="7:8" ht="15.75" customHeight="1" x14ac:dyDescent="0.2">
      <c r="G54" s="31"/>
      <c r="H54" s="31"/>
    </row>
    <row r="55" spans="7:8" ht="15.75" customHeight="1" x14ac:dyDescent="0.2">
      <c r="G55" s="31"/>
      <c r="H55" s="31"/>
    </row>
    <row r="56" spans="7:8" ht="15.75" customHeight="1" x14ac:dyDescent="0.2">
      <c r="G56" s="31"/>
      <c r="H56" s="31"/>
    </row>
    <row r="57" spans="7:8" ht="15.75" customHeight="1" x14ac:dyDescent="0.2">
      <c r="G57" s="31"/>
      <c r="H57" s="31"/>
    </row>
    <row r="58" spans="7:8" ht="15.75" customHeight="1" x14ac:dyDescent="0.2">
      <c r="G58" s="31"/>
      <c r="H58" s="31"/>
    </row>
    <row r="59" spans="7:8" ht="15.75" customHeight="1" x14ac:dyDescent="0.2">
      <c r="G59" s="31"/>
      <c r="H59" s="31"/>
    </row>
    <row r="60" spans="7:8" ht="15.75" customHeight="1" x14ac:dyDescent="0.2">
      <c r="G60" s="31"/>
      <c r="H60" s="31"/>
    </row>
    <row r="61" spans="7:8" ht="15.75" customHeight="1" x14ac:dyDescent="0.2">
      <c r="G61" s="31"/>
      <c r="H61" s="31"/>
    </row>
    <row r="62" spans="7:8" ht="15.75" customHeight="1" x14ac:dyDescent="0.2">
      <c r="G62" s="31"/>
      <c r="H62" s="31"/>
    </row>
    <row r="63" spans="7:8" ht="15.75" customHeight="1" x14ac:dyDescent="0.2">
      <c r="G63" s="31"/>
      <c r="H63" s="31"/>
    </row>
    <row r="64" spans="7:8" ht="15.75" customHeight="1" x14ac:dyDescent="0.2">
      <c r="G64" s="31"/>
      <c r="H64" s="31"/>
    </row>
    <row r="65" spans="7:8" ht="15.75" customHeight="1" x14ac:dyDescent="0.2">
      <c r="G65" s="31"/>
      <c r="H65" s="31"/>
    </row>
    <row r="66" spans="7:8" ht="15.75" customHeight="1" x14ac:dyDescent="0.2">
      <c r="G66" s="31"/>
      <c r="H66" s="31"/>
    </row>
    <row r="67" spans="7:8" ht="15.75" customHeight="1" x14ac:dyDescent="0.2">
      <c r="G67" s="31"/>
      <c r="H67" s="31"/>
    </row>
    <row r="68" spans="7:8" ht="15.75" customHeight="1" x14ac:dyDescent="0.2">
      <c r="G68" s="31"/>
      <c r="H68" s="31"/>
    </row>
    <row r="69" spans="7:8" ht="15.75" customHeight="1" x14ac:dyDescent="0.2">
      <c r="G69" s="31"/>
      <c r="H69" s="31"/>
    </row>
    <row r="70" spans="7:8" ht="15.75" customHeight="1" x14ac:dyDescent="0.2">
      <c r="G70" s="31"/>
      <c r="H70" s="31"/>
    </row>
    <row r="71" spans="7:8" ht="15.75" customHeight="1" x14ac:dyDescent="0.2">
      <c r="G71" s="31"/>
      <c r="H71" s="31"/>
    </row>
    <row r="72" spans="7:8" ht="15.75" customHeight="1" x14ac:dyDescent="0.2">
      <c r="G72" s="31"/>
      <c r="H72" s="31"/>
    </row>
    <row r="73" spans="7:8" ht="15.75" customHeight="1" x14ac:dyDescent="0.2">
      <c r="G73" s="31"/>
      <c r="H73" s="31"/>
    </row>
    <row r="74" spans="7:8" ht="15.75" customHeight="1" x14ac:dyDescent="0.2">
      <c r="G74" s="31"/>
      <c r="H74" s="31"/>
    </row>
    <row r="75" spans="7:8" ht="15.75" customHeight="1" x14ac:dyDescent="0.2">
      <c r="G75" s="31"/>
      <c r="H75" s="31"/>
    </row>
    <row r="76" spans="7:8" ht="15.75" customHeight="1" x14ac:dyDescent="0.2">
      <c r="G76" s="31"/>
      <c r="H76" s="31"/>
    </row>
    <row r="77" spans="7:8" ht="15.75" customHeight="1" x14ac:dyDescent="0.2">
      <c r="G77" s="31"/>
      <c r="H77" s="31"/>
    </row>
    <row r="78" spans="7:8" ht="15.75" customHeight="1" x14ac:dyDescent="0.2">
      <c r="G78" s="31"/>
      <c r="H78" s="31"/>
    </row>
    <row r="79" spans="7:8" ht="15.75" customHeight="1" x14ac:dyDescent="0.2">
      <c r="G79" s="31"/>
      <c r="H79" s="31"/>
    </row>
    <row r="80" spans="7:8" ht="15.75" customHeight="1" x14ac:dyDescent="0.2">
      <c r="G80" s="31"/>
      <c r="H80" s="31"/>
    </row>
    <row r="81" spans="7:8" ht="15.75" customHeight="1" x14ac:dyDescent="0.2">
      <c r="G81" s="31"/>
      <c r="H81" s="31"/>
    </row>
    <row r="82" spans="7:8" ht="15.75" customHeight="1" x14ac:dyDescent="0.2">
      <c r="G82" s="31"/>
      <c r="H82" s="31"/>
    </row>
    <row r="83" spans="7:8" ht="15.75" customHeight="1" x14ac:dyDescent="0.2">
      <c r="G83" s="31"/>
      <c r="H83" s="31"/>
    </row>
    <row r="84" spans="7:8" ht="15.75" customHeight="1" x14ac:dyDescent="0.2">
      <c r="G84" s="31"/>
      <c r="H84" s="31"/>
    </row>
    <row r="85" spans="7:8" ht="15.75" customHeight="1" x14ac:dyDescent="0.2">
      <c r="G85" s="31"/>
      <c r="H85" s="31"/>
    </row>
    <row r="86" spans="7:8" ht="15.75" customHeight="1" x14ac:dyDescent="0.2">
      <c r="G86" s="31"/>
      <c r="H86" s="31"/>
    </row>
    <row r="87" spans="7:8" ht="15.75" customHeight="1" x14ac:dyDescent="0.2">
      <c r="G87" s="31"/>
      <c r="H87" s="31"/>
    </row>
    <row r="88" spans="7:8" ht="15.75" customHeight="1" x14ac:dyDescent="0.2">
      <c r="G88" s="31"/>
      <c r="H88" s="31"/>
    </row>
    <row r="89" spans="7:8" ht="15.75" customHeight="1" x14ac:dyDescent="0.2">
      <c r="G89" s="31"/>
      <c r="H89" s="31"/>
    </row>
    <row r="90" spans="7:8" ht="15.75" customHeight="1" x14ac:dyDescent="0.2">
      <c r="G90" s="31"/>
      <c r="H90" s="31"/>
    </row>
    <row r="91" spans="7:8" ht="15.75" customHeight="1" x14ac:dyDescent="0.2">
      <c r="G91" s="31"/>
      <c r="H91" s="31"/>
    </row>
    <row r="92" spans="7:8" ht="15.75" customHeight="1" x14ac:dyDescent="0.2">
      <c r="G92" s="31"/>
      <c r="H92" s="31"/>
    </row>
    <row r="93" spans="7:8" ht="15.75" customHeight="1" x14ac:dyDescent="0.2">
      <c r="G93" s="31"/>
      <c r="H93" s="31"/>
    </row>
    <row r="94" spans="7:8" ht="15.75" customHeight="1" x14ac:dyDescent="0.2">
      <c r="G94" s="31"/>
      <c r="H94" s="31"/>
    </row>
    <row r="95" spans="7:8" ht="15.75" customHeight="1" x14ac:dyDescent="0.2">
      <c r="G95" s="31"/>
      <c r="H95" s="31"/>
    </row>
    <row r="96" spans="7:8" ht="15.75" customHeight="1" x14ac:dyDescent="0.2">
      <c r="G96" s="31"/>
      <c r="H96" s="31"/>
    </row>
    <row r="97" spans="7:8" ht="15.75" customHeight="1" x14ac:dyDescent="0.2">
      <c r="G97" s="31"/>
      <c r="H97" s="31"/>
    </row>
    <row r="98" spans="7:8" ht="15.75" customHeight="1" x14ac:dyDescent="0.2">
      <c r="G98" s="31"/>
      <c r="H98" s="31"/>
    </row>
    <row r="99" spans="7:8" ht="15.75" customHeight="1" x14ac:dyDescent="0.2">
      <c r="G99" s="31"/>
      <c r="H99" s="31"/>
    </row>
    <row r="100" spans="7:8" ht="15.75" customHeight="1" x14ac:dyDescent="0.2">
      <c r="G100" s="31"/>
      <c r="H100" s="31"/>
    </row>
    <row r="101" spans="7:8" ht="15.75" customHeight="1" x14ac:dyDescent="0.2">
      <c r="G101" s="31"/>
      <c r="H101" s="31"/>
    </row>
    <row r="102" spans="7:8" ht="15.75" customHeight="1" x14ac:dyDescent="0.2">
      <c r="G102" s="31"/>
      <c r="H102" s="31"/>
    </row>
    <row r="103" spans="7:8" ht="15.75" customHeight="1" x14ac:dyDescent="0.2">
      <c r="G103" s="31"/>
      <c r="H103" s="31"/>
    </row>
    <row r="104" spans="7:8" ht="15.75" customHeight="1" x14ac:dyDescent="0.2">
      <c r="G104" s="31"/>
      <c r="H104" s="31"/>
    </row>
    <row r="105" spans="7:8" ht="15.75" customHeight="1" x14ac:dyDescent="0.2">
      <c r="G105" s="31"/>
      <c r="H105" s="31"/>
    </row>
    <row r="106" spans="7:8" ht="15.75" customHeight="1" x14ac:dyDescent="0.2">
      <c r="G106" s="31"/>
      <c r="H106" s="31"/>
    </row>
    <row r="107" spans="7:8" ht="15.75" customHeight="1" x14ac:dyDescent="0.2">
      <c r="G107" s="31"/>
      <c r="H107" s="31"/>
    </row>
    <row r="108" spans="7:8" ht="15.75" customHeight="1" x14ac:dyDescent="0.2">
      <c r="G108" s="31"/>
      <c r="H108" s="31"/>
    </row>
    <row r="109" spans="7:8" ht="15.75" customHeight="1" x14ac:dyDescent="0.2">
      <c r="G109" s="31"/>
      <c r="H109" s="31"/>
    </row>
    <row r="110" spans="7:8" ht="15.75" customHeight="1" x14ac:dyDescent="0.2">
      <c r="G110" s="31"/>
      <c r="H110" s="31"/>
    </row>
    <row r="111" spans="7:8" ht="15.75" customHeight="1" x14ac:dyDescent="0.2">
      <c r="G111" s="31"/>
      <c r="H111" s="31"/>
    </row>
    <row r="112" spans="7:8" ht="15.75" customHeight="1" x14ac:dyDescent="0.2">
      <c r="G112" s="31"/>
      <c r="H112" s="31"/>
    </row>
    <row r="113" spans="7:8" ht="15.75" customHeight="1" x14ac:dyDescent="0.2">
      <c r="G113" s="31"/>
      <c r="H113" s="31"/>
    </row>
    <row r="114" spans="7:8" ht="15.75" customHeight="1" x14ac:dyDescent="0.2">
      <c r="G114" s="31"/>
      <c r="H114" s="31"/>
    </row>
    <row r="115" spans="7:8" ht="15.75" customHeight="1" x14ac:dyDescent="0.2">
      <c r="G115" s="31"/>
      <c r="H115" s="31"/>
    </row>
    <row r="116" spans="7:8" ht="15.75" customHeight="1" x14ac:dyDescent="0.2">
      <c r="G116" s="31"/>
      <c r="H116" s="31"/>
    </row>
    <row r="117" spans="7:8" ht="15.75" customHeight="1" x14ac:dyDescent="0.2">
      <c r="G117" s="31"/>
      <c r="H117" s="31"/>
    </row>
    <row r="118" spans="7:8" ht="15.75" customHeight="1" x14ac:dyDescent="0.2">
      <c r="G118" s="31"/>
      <c r="H118" s="31"/>
    </row>
    <row r="119" spans="7:8" ht="15.75" customHeight="1" x14ac:dyDescent="0.2">
      <c r="G119" s="31"/>
      <c r="H119" s="31"/>
    </row>
    <row r="120" spans="7:8" ht="15.75" customHeight="1" x14ac:dyDescent="0.2">
      <c r="G120" s="31"/>
      <c r="H120" s="31"/>
    </row>
    <row r="121" spans="7:8" ht="15.75" customHeight="1" x14ac:dyDescent="0.2">
      <c r="G121" s="31"/>
      <c r="H121" s="31"/>
    </row>
    <row r="122" spans="7:8" ht="15.75" customHeight="1" x14ac:dyDescent="0.2">
      <c r="G122" s="31"/>
      <c r="H122" s="31"/>
    </row>
    <row r="123" spans="7:8" ht="15.75" customHeight="1" x14ac:dyDescent="0.2">
      <c r="G123" s="31"/>
      <c r="H123" s="31"/>
    </row>
    <row r="124" spans="7:8" ht="15.75" customHeight="1" x14ac:dyDescent="0.2">
      <c r="G124" s="31"/>
      <c r="H124" s="31"/>
    </row>
    <row r="125" spans="7:8" ht="15.75" customHeight="1" x14ac:dyDescent="0.2">
      <c r="G125" s="31"/>
      <c r="H125" s="31"/>
    </row>
    <row r="126" spans="7:8" ht="15.75" customHeight="1" x14ac:dyDescent="0.2">
      <c r="G126" s="31"/>
      <c r="H126" s="31"/>
    </row>
    <row r="127" spans="7:8" ht="15.75" customHeight="1" x14ac:dyDescent="0.2">
      <c r="G127" s="31"/>
      <c r="H127" s="31"/>
    </row>
    <row r="128" spans="7:8" ht="15.75" customHeight="1" x14ac:dyDescent="0.2">
      <c r="G128" s="31"/>
      <c r="H128" s="31"/>
    </row>
    <row r="129" spans="7:8" ht="15.75" customHeight="1" x14ac:dyDescent="0.2">
      <c r="G129" s="31"/>
      <c r="H129" s="31"/>
    </row>
    <row r="130" spans="7:8" ht="15.75" customHeight="1" x14ac:dyDescent="0.2">
      <c r="G130" s="31"/>
      <c r="H130" s="31"/>
    </row>
    <row r="131" spans="7:8" ht="15.75" customHeight="1" x14ac:dyDescent="0.2">
      <c r="G131" s="31"/>
      <c r="H131" s="31"/>
    </row>
    <row r="132" spans="7:8" ht="15.75" customHeight="1" x14ac:dyDescent="0.2">
      <c r="G132" s="31"/>
      <c r="H132" s="31"/>
    </row>
    <row r="133" spans="7:8" ht="15.75" customHeight="1" x14ac:dyDescent="0.2">
      <c r="G133" s="31"/>
      <c r="H133" s="31"/>
    </row>
    <row r="134" spans="7:8" ht="15.75" customHeight="1" x14ac:dyDescent="0.2">
      <c r="G134" s="31"/>
      <c r="H134" s="31"/>
    </row>
    <row r="135" spans="7:8" ht="15.75" customHeight="1" x14ac:dyDescent="0.2">
      <c r="G135" s="31"/>
      <c r="H135" s="31"/>
    </row>
    <row r="136" spans="7:8" ht="15.75" customHeight="1" x14ac:dyDescent="0.2">
      <c r="G136" s="31"/>
      <c r="H136" s="31"/>
    </row>
    <row r="137" spans="7:8" ht="15.75" customHeight="1" x14ac:dyDescent="0.2">
      <c r="G137" s="31"/>
      <c r="H137" s="31"/>
    </row>
    <row r="138" spans="7:8" ht="15.75" customHeight="1" x14ac:dyDescent="0.2">
      <c r="G138" s="31"/>
      <c r="H138" s="31"/>
    </row>
    <row r="139" spans="7:8" ht="15.75" customHeight="1" x14ac:dyDescent="0.2">
      <c r="G139" s="31"/>
      <c r="H139" s="31"/>
    </row>
    <row r="140" spans="7:8" ht="15.75" customHeight="1" x14ac:dyDescent="0.2">
      <c r="G140" s="31"/>
      <c r="H140" s="31"/>
    </row>
    <row r="141" spans="7:8" ht="15.75" customHeight="1" x14ac:dyDescent="0.2">
      <c r="G141" s="31"/>
      <c r="H141" s="31"/>
    </row>
    <row r="142" spans="7:8" ht="15.75" customHeight="1" x14ac:dyDescent="0.2">
      <c r="G142" s="31"/>
      <c r="H142" s="31"/>
    </row>
    <row r="143" spans="7:8" ht="15.75" customHeight="1" x14ac:dyDescent="0.2">
      <c r="G143" s="31"/>
      <c r="H143" s="31"/>
    </row>
    <row r="144" spans="7:8" ht="15.75" customHeight="1" x14ac:dyDescent="0.2">
      <c r="G144" s="31"/>
      <c r="H144" s="31"/>
    </row>
    <row r="145" spans="7:8" ht="15.75" customHeight="1" x14ac:dyDescent="0.2">
      <c r="G145" s="31"/>
      <c r="H145" s="31"/>
    </row>
    <row r="146" spans="7:8" ht="15.75" customHeight="1" x14ac:dyDescent="0.2">
      <c r="G146" s="31"/>
      <c r="H146" s="31"/>
    </row>
    <row r="147" spans="7:8" ht="15.75" customHeight="1" x14ac:dyDescent="0.2">
      <c r="G147" s="31"/>
      <c r="H147" s="31"/>
    </row>
    <row r="148" spans="7:8" ht="15.75" customHeight="1" x14ac:dyDescent="0.2">
      <c r="G148" s="31"/>
      <c r="H148" s="31"/>
    </row>
    <row r="149" spans="7:8" ht="15.75" customHeight="1" x14ac:dyDescent="0.2">
      <c r="G149" s="31"/>
      <c r="H149" s="31"/>
    </row>
    <row r="150" spans="7:8" ht="15.75" customHeight="1" x14ac:dyDescent="0.2">
      <c r="G150" s="31"/>
      <c r="H150" s="31"/>
    </row>
    <row r="151" spans="7:8" ht="15.75" customHeight="1" x14ac:dyDescent="0.2">
      <c r="G151" s="31"/>
      <c r="H151" s="31"/>
    </row>
    <row r="152" spans="7:8" ht="15.75" customHeight="1" x14ac:dyDescent="0.2">
      <c r="G152" s="31"/>
      <c r="H152" s="31"/>
    </row>
    <row r="153" spans="7:8" ht="15.75" customHeight="1" x14ac:dyDescent="0.2">
      <c r="G153" s="31"/>
      <c r="H153" s="31"/>
    </row>
    <row r="154" spans="7:8" ht="15.75" customHeight="1" x14ac:dyDescent="0.2">
      <c r="G154" s="31"/>
      <c r="H154" s="31"/>
    </row>
    <row r="155" spans="7:8" ht="15.75" customHeight="1" x14ac:dyDescent="0.2">
      <c r="G155" s="31"/>
      <c r="H155" s="31"/>
    </row>
    <row r="156" spans="7:8" ht="15.75" customHeight="1" x14ac:dyDescent="0.2">
      <c r="G156" s="31"/>
      <c r="H156" s="31"/>
    </row>
    <row r="157" spans="7:8" ht="15.75" customHeight="1" x14ac:dyDescent="0.2">
      <c r="G157" s="31"/>
      <c r="H157" s="31"/>
    </row>
    <row r="158" spans="7:8" ht="15.75" customHeight="1" x14ac:dyDescent="0.2">
      <c r="G158" s="31"/>
      <c r="H158" s="31"/>
    </row>
    <row r="159" spans="7:8" ht="15.75" customHeight="1" x14ac:dyDescent="0.2">
      <c r="G159" s="31"/>
      <c r="H159" s="31"/>
    </row>
    <row r="160" spans="7:8" ht="15.75" customHeight="1" x14ac:dyDescent="0.2">
      <c r="G160" s="31"/>
      <c r="H160" s="31"/>
    </row>
    <row r="161" spans="7:8" ht="15.75" customHeight="1" x14ac:dyDescent="0.2">
      <c r="G161" s="31"/>
      <c r="H161" s="31"/>
    </row>
    <row r="162" spans="7:8" ht="15.75" customHeight="1" x14ac:dyDescent="0.2">
      <c r="G162" s="31"/>
      <c r="H162" s="31"/>
    </row>
    <row r="163" spans="7:8" ht="15.75" customHeight="1" x14ac:dyDescent="0.2">
      <c r="G163" s="31"/>
      <c r="H163" s="31"/>
    </row>
    <row r="164" spans="7:8" ht="15.75" customHeight="1" x14ac:dyDescent="0.2">
      <c r="G164" s="31"/>
      <c r="H164" s="31"/>
    </row>
    <row r="165" spans="7:8" ht="15.75" customHeight="1" x14ac:dyDescent="0.2">
      <c r="G165" s="31"/>
      <c r="H165" s="31"/>
    </row>
    <row r="166" spans="7:8" ht="15.75" customHeight="1" x14ac:dyDescent="0.2">
      <c r="G166" s="31"/>
      <c r="H166" s="31"/>
    </row>
    <row r="167" spans="7:8" ht="15.75" customHeight="1" x14ac:dyDescent="0.2">
      <c r="G167" s="31"/>
      <c r="H167" s="31"/>
    </row>
    <row r="168" spans="7:8" ht="15.75" customHeight="1" x14ac:dyDescent="0.2">
      <c r="G168" s="31"/>
      <c r="H168" s="31"/>
    </row>
    <row r="169" spans="7:8" ht="15.75" customHeight="1" x14ac:dyDescent="0.2">
      <c r="G169" s="31"/>
      <c r="H169" s="31"/>
    </row>
    <row r="170" spans="7:8" ht="15.75" customHeight="1" x14ac:dyDescent="0.2">
      <c r="G170" s="31"/>
      <c r="H170" s="31"/>
    </row>
    <row r="171" spans="7:8" ht="15.75" customHeight="1" x14ac:dyDescent="0.2">
      <c r="G171" s="31"/>
      <c r="H171" s="31"/>
    </row>
    <row r="172" spans="7:8" ht="15.75" customHeight="1" x14ac:dyDescent="0.2">
      <c r="G172" s="31"/>
      <c r="H172" s="31"/>
    </row>
    <row r="173" spans="7:8" ht="15.75" customHeight="1" x14ac:dyDescent="0.2">
      <c r="G173" s="31"/>
      <c r="H173" s="31"/>
    </row>
    <row r="174" spans="7:8" ht="15.75" customHeight="1" x14ac:dyDescent="0.2">
      <c r="G174" s="31"/>
      <c r="H174" s="31"/>
    </row>
    <row r="175" spans="7:8" ht="15.75" customHeight="1" x14ac:dyDescent="0.2">
      <c r="G175" s="31"/>
      <c r="H175" s="31"/>
    </row>
    <row r="176" spans="7:8" ht="15.75" customHeight="1" x14ac:dyDescent="0.2">
      <c r="G176" s="31"/>
      <c r="H176" s="31"/>
    </row>
    <row r="177" spans="7:8" ht="15.75" customHeight="1" x14ac:dyDescent="0.2">
      <c r="G177" s="31"/>
      <c r="H177" s="31"/>
    </row>
    <row r="178" spans="7:8" ht="15.75" customHeight="1" x14ac:dyDescent="0.2">
      <c r="G178" s="31"/>
      <c r="H178" s="31"/>
    </row>
    <row r="179" spans="7:8" ht="15.75" customHeight="1" x14ac:dyDescent="0.2">
      <c r="G179" s="31"/>
      <c r="H179" s="31"/>
    </row>
    <row r="180" spans="7:8" ht="15.75" customHeight="1" x14ac:dyDescent="0.2">
      <c r="G180" s="31"/>
      <c r="H180" s="31"/>
    </row>
    <row r="181" spans="7:8" ht="15.75" customHeight="1" x14ac:dyDescent="0.2">
      <c r="G181" s="31"/>
      <c r="H181" s="31"/>
    </row>
    <row r="182" spans="7:8" ht="15.75" customHeight="1" x14ac:dyDescent="0.2">
      <c r="G182" s="31"/>
      <c r="H182" s="31"/>
    </row>
    <row r="183" spans="7:8" ht="15.75" customHeight="1" x14ac:dyDescent="0.2">
      <c r="G183" s="31"/>
      <c r="H183" s="31"/>
    </row>
    <row r="184" spans="7:8" ht="15.75" customHeight="1" x14ac:dyDescent="0.2">
      <c r="G184" s="31"/>
      <c r="H184" s="31"/>
    </row>
    <row r="185" spans="7:8" ht="15.75" customHeight="1" x14ac:dyDescent="0.2">
      <c r="G185" s="31"/>
      <c r="H185" s="31"/>
    </row>
    <row r="186" spans="7:8" ht="15.75" customHeight="1" x14ac:dyDescent="0.2">
      <c r="G186" s="31"/>
      <c r="H186" s="31"/>
    </row>
    <row r="187" spans="7:8" ht="15.75" customHeight="1" x14ac:dyDescent="0.2">
      <c r="G187" s="31"/>
      <c r="H187" s="31"/>
    </row>
    <row r="188" spans="7:8" ht="15.75" customHeight="1" x14ac:dyDescent="0.2">
      <c r="G188" s="31"/>
      <c r="H188" s="31"/>
    </row>
    <row r="189" spans="7:8" ht="15.75" customHeight="1" x14ac:dyDescent="0.2">
      <c r="G189" s="31"/>
      <c r="H189" s="31"/>
    </row>
    <row r="190" spans="7:8" ht="15.75" customHeight="1" x14ac:dyDescent="0.2">
      <c r="G190" s="31"/>
      <c r="H190" s="31"/>
    </row>
    <row r="191" spans="7:8" ht="15.75" customHeight="1" x14ac:dyDescent="0.2">
      <c r="G191" s="31"/>
      <c r="H191" s="31"/>
    </row>
    <row r="192" spans="7:8" ht="15.75" customHeight="1" x14ac:dyDescent="0.2">
      <c r="G192" s="31"/>
      <c r="H192" s="31"/>
    </row>
    <row r="193" spans="7:8" ht="15.75" customHeight="1" x14ac:dyDescent="0.2">
      <c r="G193" s="31"/>
      <c r="H193" s="31"/>
    </row>
    <row r="194" spans="7:8" ht="15.75" customHeight="1" x14ac:dyDescent="0.2">
      <c r="G194" s="31"/>
      <c r="H194" s="31"/>
    </row>
    <row r="195" spans="7:8" ht="15.75" customHeight="1" x14ac:dyDescent="0.2">
      <c r="G195" s="31"/>
      <c r="H195" s="31"/>
    </row>
    <row r="196" spans="7:8" ht="15.75" customHeight="1" x14ac:dyDescent="0.2">
      <c r="G196" s="31"/>
      <c r="H196" s="31"/>
    </row>
    <row r="197" spans="7:8" ht="15.75" customHeight="1" x14ac:dyDescent="0.2">
      <c r="G197" s="31"/>
      <c r="H197" s="31"/>
    </row>
    <row r="198" spans="7:8" ht="15.75" customHeight="1" x14ac:dyDescent="0.2">
      <c r="G198" s="31"/>
      <c r="H198" s="31"/>
    </row>
    <row r="199" spans="7:8" ht="15.75" customHeight="1" x14ac:dyDescent="0.2">
      <c r="G199" s="31"/>
      <c r="H199" s="31"/>
    </row>
    <row r="200" spans="7:8" ht="15.75" customHeight="1" x14ac:dyDescent="0.2">
      <c r="G200" s="31"/>
      <c r="H200" s="31"/>
    </row>
    <row r="201" spans="7:8" ht="15.75" customHeight="1" x14ac:dyDescent="0.2">
      <c r="G201" s="31"/>
      <c r="H201" s="31"/>
    </row>
    <row r="202" spans="7:8" ht="15.75" customHeight="1" x14ac:dyDescent="0.2">
      <c r="G202" s="31"/>
      <c r="H202" s="31"/>
    </row>
    <row r="203" spans="7:8" ht="15.75" customHeight="1" x14ac:dyDescent="0.2">
      <c r="G203" s="31"/>
      <c r="H203" s="31"/>
    </row>
    <row r="204" spans="7:8" ht="15.75" customHeight="1" x14ac:dyDescent="0.2">
      <c r="G204" s="31"/>
      <c r="H204" s="31"/>
    </row>
    <row r="205" spans="7:8" ht="15.75" customHeight="1" x14ac:dyDescent="0.2">
      <c r="G205" s="31"/>
      <c r="H205" s="31"/>
    </row>
    <row r="206" spans="7:8" ht="15.75" customHeight="1" x14ac:dyDescent="0.2">
      <c r="G206" s="31"/>
      <c r="H206" s="31"/>
    </row>
    <row r="207" spans="7:8" ht="15.75" customHeight="1" x14ac:dyDescent="0.2">
      <c r="G207" s="31"/>
      <c r="H207" s="31"/>
    </row>
    <row r="208" spans="7:8" ht="15.75" customHeight="1" x14ac:dyDescent="0.2">
      <c r="G208" s="31"/>
      <c r="H208" s="31"/>
    </row>
    <row r="209" spans="7:8" ht="15.75" customHeight="1" x14ac:dyDescent="0.2">
      <c r="G209" s="31"/>
      <c r="H209" s="31"/>
    </row>
    <row r="210" spans="7:8" ht="15.75" customHeight="1" x14ac:dyDescent="0.2">
      <c r="G210" s="31"/>
      <c r="H210" s="31"/>
    </row>
    <row r="211" spans="7:8" ht="15.75" customHeight="1" x14ac:dyDescent="0.2">
      <c r="G211" s="31"/>
      <c r="H211" s="31"/>
    </row>
    <row r="212" spans="7:8" ht="15.75" customHeight="1" x14ac:dyDescent="0.2">
      <c r="G212" s="31"/>
      <c r="H212" s="31"/>
    </row>
    <row r="213" spans="7:8" ht="15.75" customHeight="1" x14ac:dyDescent="0.2">
      <c r="G213" s="31"/>
      <c r="H213" s="31"/>
    </row>
    <row r="214" spans="7:8" ht="15.75" customHeight="1" x14ac:dyDescent="0.2">
      <c r="G214" s="31"/>
      <c r="H214" s="31"/>
    </row>
    <row r="215" spans="7:8" ht="15.75" customHeight="1" x14ac:dyDescent="0.2">
      <c r="G215" s="31"/>
      <c r="H215" s="31"/>
    </row>
    <row r="216" spans="7:8" ht="15.75" customHeight="1" x14ac:dyDescent="0.2">
      <c r="G216" s="31"/>
      <c r="H216" s="31"/>
    </row>
    <row r="217" spans="7:8" ht="15.75" customHeight="1" x14ac:dyDescent="0.2">
      <c r="G217" s="31"/>
      <c r="H217" s="31"/>
    </row>
    <row r="218" spans="7:8" ht="15.75" customHeight="1" x14ac:dyDescent="0.2">
      <c r="G218" s="31"/>
      <c r="H218" s="31"/>
    </row>
    <row r="219" spans="7:8" ht="15.75" customHeight="1" x14ac:dyDescent="0.2">
      <c r="G219" s="31"/>
      <c r="H219" s="31"/>
    </row>
    <row r="220" spans="7:8" ht="15.75" customHeight="1" x14ac:dyDescent="0.2">
      <c r="G220" s="31"/>
      <c r="H220" s="31"/>
    </row>
    <row r="221" spans="7:8" ht="15.75" customHeight="1" x14ac:dyDescent="0.2">
      <c r="G221" s="31"/>
      <c r="H221" s="31"/>
    </row>
    <row r="222" spans="7:8" ht="15.75" customHeight="1" x14ac:dyDescent="0.2">
      <c r="G222" s="31"/>
      <c r="H222" s="31"/>
    </row>
    <row r="223" spans="7:8" ht="15.75" customHeight="1" x14ac:dyDescent="0.2">
      <c r="G223" s="31"/>
      <c r="H223" s="31"/>
    </row>
    <row r="224" spans="7:8" ht="15.75" customHeight="1" x14ac:dyDescent="0.2">
      <c r="G224" s="31"/>
      <c r="H224" s="31"/>
    </row>
    <row r="225" spans="7:8" ht="15.75" customHeight="1" x14ac:dyDescent="0.2">
      <c r="G225" s="31"/>
      <c r="H225" s="31"/>
    </row>
    <row r="226" spans="7:8" ht="15.75" customHeight="1" x14ac:dyDescent="0.2">
      <c r="G226" s="31"/>
      <c r="H226" s="31"/>
    </row>
    <row r="227" spans="7:8" ht="15.75" customHeight="1" x14ac:dyDescent="0.2">
      <c r="G227" s="31"/>
      <c r="H227" s="31"/>
    </row>
    <row r="228" spans="7:8" ht="15.75" customHeight="1" x14ac:dyDescent="0.2">
      <c r="G228" s="31"/>
      <c r="H228" s="31"/>
    </row>
    <row r="229" spans="7:8" ht="15.75" customHeight="1" x14ac:dyDescent="0.2">
      <c r="G229" s="31"/>
      <c r="H229" s="31"/>
    </row>
    <row r="230" spans="7:8" ht="15.75" customHeight="1" x14ac:dyDescent="0.2">
      <c r="G230" s="31"/>
      <c r="H230" s="31"/>
    </row>
    <row r="231" spans="7:8" ht="15.75" customHeight="1" x14ac:dyDescent="0.2">
      <c r="G231" s="31"/>
      <c r="H231" s="31"/>
    </row>
    <row r="232" spans="7:8" ht="15.75" customHeight="1" x14ac:dyDescent="0.2">
      <c r="G232" s="31"/>
      <c r="H232" s="31"/>
    </row>
    <row r="233" spans="7:8" ht="15.75" customHeight="1" x14ac:dyDescent="0.2">
      <c r="G233" s="31"/>
      <c r="H233" s="31"/>
    </row>
    <row r="234" spans="7:8" ht="15.75" customHeight="1" x14ac:dyDescent="0.2">
      <c r="G234" s="31"/>
      <c r="H234" s="31"/>
    </row>
    <row r="235" spans="7:8" ht="15.75" customHeight="1" x14ac:dyDescent="0.2">
      <c r="G235" s="31"/>
      <c r="H235" s="31"/>
    </row>
    <row r="236" spans="7:8" ht="15.75" customHeight="1" x14ac:dyDescent="0.2">
      <c r="G236" s="31"/>
      <c r="H236" s="31"/>
    </row>
    <row r="237" spans="7:8" ht="15.75" customHeight="1" x14ac:dyDescent="0.2">
      <c r="G237" s="31"/>
      <c r="H237" s="31"/>
    </row>
    <row r="238" spans="7:8" ht="15.75" customHeight="1" x14ac:dyDescent="0.2">
      <c r="G238" s="31"/>
      <c r="H238" s="31"/>
    </row>
    <row r="239" spans="7:8" ht="15.75" customHeight="1" x14ac:dyDescent="0.2">
      <c r="G239" s="31"/>
      <c r="H239" s="31"/>
    </row>
    <row r="240" spans="7:8" ht="15.75" customHeight="1" x14ac:dyDescent="0.2">
      <c r="G240" s="31"/>
      <c r="H240" s="31"/>
    </row>
    <row r="241" spans="7:8" ht="15.75" customHeight="1" x14ac:dyDescent="0.2">
      <c r="G241" s="31"/>
      <c r="H241" s="31"/>
    </row>
    <row r="242" spans="7:8" ht="15.75" customHeight="1" x14ac:dyDescent="0.2">
      <c r="G242" s="31"/>
      <c r="H242" s="31"/>
    </row>
    <row r="243" spans="7:8" ht="15.75" customHeight="1" x14ac:dyDescent="0.2">
      <c r="G243" s="31"/>
      <c r="H243" s="31"/>
    </row>
    <row r="244" spans="7:8" ht="15.75" customHeight="1" x14ac:dyDescent="0.2">
      <c r="G244" s="31"/>
      <c r="H244" s="31"/>
    </row>
    <row r="245" spans="7:8" ht="15.75" customHeight="1" x14ac:dyDescent="0.2">
      <c r="G245" s="31"/>
      <c r="H245" s="31"/>
    </row>
    <row r="246" spans="7:8" ht="15.75" customHeight="1" x14ac:dyDescent="0.2">
      <c r="G246" s="31"/>
      <c r="H246" s="31"/>
    </row>
    <row r="247" spans="7:8" ht="15.75" customHeight="1" x14ac:dyDescent="0.2">
      <c r="G247" s="31"/>
      <c r="H247" s="31"/>
    </row>
    <row r="248" spans="7:8" ht="15.75" customHeight="1" x14ac:dyDescent="0.2">
      <c r="G248" s="31"/>
      <c r="H248" s="31"/>
    </row>
    <row r="249" spans="7:8" ht="15.75" customHeight="1" x14ac:dyDescent="0.2">
      <c r="G249" s="31"/>
      <c r="H249" s="31"/>
    </row>
    <row r="250" spans="7:8" ht="15.75" customHeight="1" x14ac:dyDescent="0.2">
      <c r="G250" s="31"/>
      <c r="H250" s="31"/>
    </row>
    <row r="251" spans="7:8" ht="15.75" customHeight="1" x14ac:dyDescent="0.2">
      <c r="G251" s="31"/>
      <c r="H251" s="31"/>
    </row>
    <row r="252" spans="7:8" ht="15.75" customHeight="1" x14ac:dyDescent="0.2">
      <c r="G252" s="31"/>
      <c r="H252" s="31"/>
    </row>
    <row r="253" spans="7:8" ht="15.75" customHeight="1" x14ac:dyDescent="0.2">
      <c r="G253" s="31"/>
      <c r="H253" s="31"/>
    </row>
    <row r="254" spans="7:8" ht="15.75" customHeight="1" x14ac:dyDescent="0.2">
      <c r="G254" s="31"/>
      <c r="H254" s="31"/>
    </row>
    <row r="255" spans="7:8" ht="15.75" customHeight="1" x14ac:dyDescent="0.2">
      <c r="G255" s="31"/>
      <c r="H255" s="31"/>
    </row>
    <row r="256" spans="7:8" ht="15.75" customHeight="1" x14ac:dyDescent="0.2">
      <c r="G256" s="31"/>
      <c r="H256" s="31"/>
    </row>
    <row r="257" spans="7:8" ht="15.75" customHeight="1" x14ac:dyDescent="0.2">
      <c r="G257" s="31"/>
      <c r="H257" s="31"/>
    </row>
    <row r="258" spans="7:8" ht="15.75" customHeight="1" x14ac:dyDescent="0.2">
      <c r="G258" s="31"/>
      <c r="H258" s="31"/>
    </row>
    <row r="259" spans="7:8" ht="15.75" customHeight="1" x14ac:dyDescent="0.2">
      <c r="G259" s="31"/>
      <c r="H259" s="31"/>
    </row>
    <row r="260" spans="7:8" ht="15.75" customHeight="1" x14ac:dyDescent="0.2">
      <c r="G260" s="31"/>
      <c r="H260" s="31"/>
    </row>
    <row r="261" spans="7:8" ht="15.75" customHeight="1" x14ac:dyDescent="0.2">
      <c r="G261" s="31"/>
      <c r="H261" s="31"/>
    </row>
    <row r="262" spans="7:8" ht="15.75" customHeight="1" x14ac:dyDescent="0.2">
      <c r="G262" s="31"/>
      <c r="H262" s="31"/>
    </row>
    <row r="263" spans="7:8" ht="15.75" customHeight="1" x14ac:dyDescent="0.2">
      <c r="G263" s="31"/>
      <c r="H263" s="31"/>
    </row>
    <row r="264" spans="7:8" ht="15.75" customHeight="1" x14ac:dyDescent="0.2">
      <c r="G264" s="31"/>
      <c r="H264" s="31"/>
    </row>
    <row r="265" spans="7:8" ht="15.75" customHeight="1" x14ac:dyDescent="0.2">
      <c r="G265" s="31"/>
      <c r="H265" s="31"/>
    </row>
    <row r="266" spans="7:8" ht="15.75" customHeight="1" x14ac:dyDescent="0.2">
      <c r="G266" s="31"/>
      <c r="H266" s="31"/>
    </row>
    <row r="267" spans="7:8" ht="15.75" customHeight="1" x14ac:dyDescent="0.2">
      <c r="G267" s="31"/>
      <c r="H267" s="31"/>
    </row>
    <row r="268" spans="7:8" ht="15.75" customHeight="1" x14ac:dyDescent="0.2">
      <c r="G268" s="31"/>
      <c r="H268" s="31"/>
    </row>
    <row r="269" spans="7:8" ht="15.75" customHeight="1" x14ac:dyDescent="0.2">
      <c r="G269" s="31"/>
      <c r="H269" s="31"/>
    </row>
    <row r="270" spans="7:8" ht="15.75" customHeight="1" x14ac:dyDescent="0.2">
      <c r="G270" s="31"/>
      <c r="H270" s="31"/>
    </row>
    <row r="271" spans="7:8" ht="15.75" customHeight="1" x14ac:dyDescent="0.2">
      <c r="G271" s="31"/>
      <c r="H271" s="31"/>
    </row>
    <row r="272" spans="7:8" ht="15.75" customHeight="1" x14ac:dyDescent="0.2">
      <c r="G272" s="31"/>
      <c r="H272" s="31"/>
    </row>
    <row r="273" spans="7:8" ht="15.75" customHeight="1" x14ac:dyDescent="0.2">
      <c r="G273" s="31"/>
      <c r="H273" s="31"/>
    </row>
    <row r="274" spans="7:8" ht="15.75" customHeight="1" x14ac:dyDescent="0.2">
      <c r="G274" s="31"/>
      <c r="H274" s="31"/>
    </row>
    <row r="275" spans="7:8" ht="15.75" customHeight="1" x14ac:dyDescent="0.2">
      <c r="G275" s="31"/>
      <c r="H275" s="31"/>
    </row>
    <row r="276" spans="7:8" ht="15.75" customHeight="1" x14ac:dyDescent="0.2">
      <c r="G276" s="31"/>
      <c r="H276" s="31"/>
    </row>
    <row r="277" spans="7:8" ht="15.75" customHeight="1" x14ac:dyDescent="0.2">
      <c r="G277" s="31"/>
      <c r="H277" s="31"/>
    </row>
    <row r="278" spans="7:8" ht="15.75" customHeight="1" x14ac:dyDescent="0.2">
      <c r="G278" s="31"/>
      <c r="H278" s="31"/>
    </row>
    <row r="279" spans="7:8" ht="15.75" customHeight="1" x14ac:dyDescent="0.2">
      <c r="G279" s="31"/>
      <c r="H279" s="31"/>
    </row>
    <row r="280" spans="7:8" ht="15.75" customHeight="1" x14ac:dyDescent="0.2">
      <c r="G280" s="31"/>
      <c r="H280" s="31"/>
    </row>
    <row r="281" spans="7:8" ht="15.75" customHeight="1" x14ac:dyDescent="0.2">
      <c r="G281" s="31"/>
      <c r="H281" s="31"/>
    </row>
    <row r="282" spans="7:8" ht="15.75" customHeight="1" x14ac:dyDescent="0.2">
      <c r="G282" s="31"/>
      <c r="H282" s="31"/>
    </row>
    <row r="283" spans="7:8" ht="15.75" customHeight="1" x14ac:dyDescent="0.2">
      <c r="G283" s="31"/>
      <c r="H283" s="31"/>
    </row>
    <row r="284" spans="7:8" ht="15.75" customHeight="1" x14ac:dyDescent="0.2">
      <c r="G284" s="31"/>
      <c r="H284" s="31"/>
    </row>
    <row r="285" spans="7:8" ht="15.75" customHeight="1" x14ac:dyDescent="0.2">
      <c r="G285" s="31"/>
      <c r="H285" s="31"/>
    </row>
    <row r="286" spans="7:8" ht="15.75" customHeight="1" x14ac:dyDescent="0.2">
      <c r="G286" s="31"/>
      <c r="H286" s="31"/>
    </row>
    <row r="287" spans="7:8" ht="15.75" customHeight="1" x14ac:dyDescent="0.2">
      <c r="G287" s="31"/>
      <c r="H287" s="31"/>
    </row>
    <row r="288" spans="7:8" ht="15.75" customHeight="1" x14ac:dyDescent="0.2">
      <c r="G288" s="31"/>
      <c r="H288" s="31"/>
    </row>
    <row r="289" spans="7:8" ht="15.75" customHeight="1" x14ac:dyDescent="0.2">
      <c r="G289" s="31"/>
      <c r="H289" s="31"/>
    </row>
    <row r="290" spans="7:8" ht="15.75" customHeight="1" x14ac:dyDescent="0.2">
      <c r="G290" s="31"/>
      <c r="H290" s="31"/>
    </row>
    <row r="291" spans="7:8" ht="15.75" customHeight="1" x14ac:dyDescent="0.2">
      <c r="G291" s="31"/>
      <c r="H291" s="31"/>
    </row>
    <row r="292" spans="7:8" ht="15.75" customHeight="1" x14ac:dyDescent="0.2">
      <c r="G292" s="31"/>
      <c r="H292" s="31"/>
    </row>
    <row r="293" spans="7:8" ht="15.75" customHeight="1" x14ac:dyDescent="0.2">
      <c r="G293" s="31"/>
      <c r="H293" s="31"/>
    </row>
    <row r="294" spans="7:8" ht="15.75" customHeight="1" x14ac:dyDescent="0.2">
      <c r="G294" s="31"/>
      <c r="H294" s="31"/>
    </row>
    <row r="295" spans="7:8" ht="15.75" customHeight="1" x14ac:dyDescent="0.2">
      <c r="G295" s="31"/>
      <c r="H295" s="31"/>
    </row>
    <row r="296" spans="7:8" ht="15.75" customHeight="1" x14ac:dyDescent="0.2">
      <c r="G296" s="31"/>
      <c r="H296" s="31"/>
    </row>
    <row r="297" spans="7:8" ht="15.75" customHeight="1" x14ac:dyDescent="0.2">
      <c r="G297" s="31"/>
      <c r="H297" s="31"/>
    </row>
    <row r="298" spans="7:8" ht="15.75" customHeight="1" x14ac:dyDescent="0.2">
      <c r="G298" s="31"/>
      <c r="H298" s="31"/>
    </row>
    <row r="299" spans="7:8" ht="15.75" customHeight="1" x14ac:dyDescent="0.2">
      <c r="G299" s="31"/>
      <c r="H299" s="31"/>
    </row>
    <row r="300" spans="7:8" ht="15.75" customHeight="1" x14ac:dyDescent="0.2">
      <c r="G300" s="31"/>
      <c r="H300" s="31"/>
    </row>
    <row r="301" spans="7:8" ht="15.75" customHeight="1" x14ac:dyDescent="0.2">
      <c r="G301" s="31"/>
      <c r="H301" s="31"/>
    </row>
    <row r="302" spans="7:8" ht="15.75" customHeight="1" x14ac:dyDescent="0.2">
      <c r="G302" s="31"/>
      <c r="H302" s="31"/>
    </row>
    <row r="303" spans="7:8" ht="15.75" customHeight="1" x14ac:dyDescent="0.2">
      <c r="G303" s="31"/>
      <c r="H303" s="31"/>
    </row>
    <row r="304" spans="7:8" ht="15.75" customHeight="1" x14ac:dyDescent="0.2">
      <c r="G304" s="31"/>
      <c r="H304" s="31"/>
    </row>
    <row r="305" spans="7:8" ht="15.75" customHeight="1" x14ac:dyDescent="0.2">
      <c r="G305" s="31"/>
      <c r="H305" s="31"/>
    </row>
    <row r="306" spans="7:8" ht="15.75" customHeight="1" x14ac:dyDescent="0.2">
      <c r="G306" s="31"/>
      <c r="H306" s="31"/>
    </row>
    <row r="307" spans="7:8" ht="15.75" customHeight="1" x14ac:dyDescent="0.2">
      <c r="G307" s="31"/>
      <c r="H307" s="31"/>
    </row>
    <row r="308" spans="7:8" ht="15.75" customHeight="1" x14ac:dyDescent="0.2">
      <c r="G308" s="31"/>
      <c r="H308" s="31"/>
    </row>
    <row r="309" spans="7:8" ht="15.75" customHeight="1" x14ac:dyDescent="0.2">
      <c r="G309" s="31"/>
      <c r="H309" s="31"/>
    </row>
    <row r="310" spans="7:8" ht="15.75" customHeight="1" x14ac:dyDescent="0.2">
      <c r="G310" s="31"/>
      <c r="H310" s="31"/>
    </row>
    <row r="311" spans="7:8" ht="15.75" customHeight="1" x14ac:dyDescent="0.2">
      <c r="G311" s="31"/>
      <c r="H311" s="31"/>
    </row>
    <row r="312" spans="7:8" ht="15.75" customHeight="1" x14ac:dyDescent="0.2">
      <c r="G312" s="31"/>
      <c r="H312" s="31"/>
    </row>
    <row r="313" spans="7:8" ht="15.75" customHeight="1" x14ac:dyDescent="0.2">
      <c r="G313" s="31"/>
      <c r="H313" s="31"/>
    </row>
    <row r="314" spans="7:8" ht="15.75" customHeight="1" x14ac:dyDescent="0.2">
      <c r="G314" s="31"/>
      <c r="H314" s="31"/>
    </row>
    <row r="315" spans="7:8" ht="15.75" customHeight="1" x14ac:dyDescent="0.2">
      <c r="G315" s="31"/>
      <c r="H315" s="31"/>
    </row>
    <row r="316" spans="7:8" ht="15.75" customHeight="1" x14ac:dyDescent="0.2">
      <c r="G316" s="31"/>
      <c r="H316" s="31"/>
    </row>
    <row r="317" spans="7:8" ht="15.75" customHeight="1" x14ac:dyDescent="0.2">
      <c r="G317" s="31"/>
      <c r="H317" s="31"/>
    </row>
    <row r="318" spans="7:8" ht="15.75" customHeight="1" x14ac:dyDescent="0.2">
      <c r="G318" s="31"/>
      <c r="H318" s="31"/>
    </row>
    <row r="319" spans="7:8" ht="15.75" customHeight="1" x14ac:dyDescent="0.2">
      <c r="G319" s="31"/>
      <c r="H319" s="31"/>
    </row>
    <row r="320" spans="7:8" ht="15.75" customHeight="1" x14ac:dyDescent="0.2">
      <c r="G320" s="31"/>
      <c r="H320" s="31"/>
    </row>
    <row r="321" spans="7:8" ht="15.75" customHeight="1" x14ac:dyDescent="0.2">
      <c r="G321" s="31"/>
      <c r="H321" s="31"/>
    </row>
    <row r="322" spans="7:8" ht="15.75" customHeight="1" x14ac:dyDescent="0.2">
      <c r="G322" s="31"/>
      <c r="H322" s="31"/>
    </row>
    <row r="323" spans="7:8" ht="15.75" customHeight="1" x14ac:dyDescent="0.2">
      <c r="G323" s="31"/>
      <c r="H323" s="31"/>
    </row>
    <row r="324" spans="7:8" ht="15.75" customHeight="1" x14ac:dyDescent="0.2">
      <c r="G324" s="31"/>
      <c r="H324" s="31"/>
    </row>
    <row r="325" spans="7:8" ht="15.75" customHeight="1" x14ac:dyDescent="0.2">
      <c r="G325" s="31"/>
      <c r="H325" s="31"/>
    </row>
    <row r="326" spans="7:8" ht="15.75" customHeight="1" x14ac:dyDescent="0.2">
      <c r="G326" s="31"/>
      <c r="H326" s="31"/>
    </row>
    <row r="327" spans="7:8" ht="15.75" customHeight="1" x14ac:dyDescent="0.2">
      <c r="G327" s="31"/>
      <c r="H327" s="31"/>
    </row>
    <row r="328" spans="7:8" ht="15.75" customHeight="1" x14ac:dyDescent="0.2">
      <c r="G328" s="31"/>
      <c r="H328" s="31"/>
    </row>
    <row r="329" spans="7:8" ht="15.75" customHeight="1" x14ac:dyDescent="0.2">
      <c r="G329" s="31"/>
      <c r="H329" s="31"/>
    </row>
    <row r="330" spans="7:8" ht="15.75" customHeight="1" x14ac:dyDescent="0.2">
      <c r="G330" s="31"/>
      <c r="H330" s="31"/>
    </row>
    <row r="331" spans="7:8" ht="15.75" customHeight="1" x14ac:dyDescent="0.2">
      <c r="G331" s="31"/>
      <c r="H331" s="31"/>
    </row>
    <row r="332" spans="7:8" ht="15.75" customHeight="1" x14ac:dyDescent="0.2">
      <c r="G332" s="31"/>
      <c r="H332" s="31"/>
    </row>
    <row r="333" spans="7:8" ht="15.75" customHeight="1" x14ac:dyDescent="0.2">
      <c r="G333" s="31"/>
      <c r="H333" s="31"/>
    </row>
    <row r="334" spans="7:8" ht="15.75" customHeight="1" x14ac:dyDescent="0.2">
      <c r="G334" s="31"/>
      <c r="H334" s="31"/>
    </row>
    <row r="335" spans="7:8" ht="15.75" customHeight="1" x14ac:dyDescent="0.2">
      <c r="G335" s="31"/>
      <c r="H335" s="31"/>
    </row>
    <row r="336" spans="7:8" ht="15.75" customHeight="1" x14ac:dyDescent="0.2">
      <c r="G336" s="31"/>
      <c r="H336" s="31"/>
    </row>
    <row r="337" spans="7:8" ht="15.75" customHeight="1" x14ac:dyDescent="0.2">
      <c r="G337" s="31"/>
      <c r="H337" s="31"/>
    </row>
    <row r="338" spans="7:8" ht="15.75" customHeight="1" x14ac:dyDescent="0.2">
      <c r="G338" s="31"/>
      <c r="H338" s="31"/>
    </row>
    <row r="339" spans="7:8" ht="15.75" customHeight="1" x14ac:dyDescent="0.2">
      <c r="G339" s="31"/>
      <c r="H339" s="31"/>
    </row>
    <row r="340" spans="7:8" ht="15.75" customHeight="1" x14ac:dyDescent="0.2">
      <c r="G340" s="31"/>
      <c r="H340" s="31"/>
    </row>
    <row r="341" spans="7:8" ht="15.75" customHeight="1" x14ac:dyDescent="0.2">
      <c r="G341" s="31"/>
      <c r="H341" s="31"/>
    </row>
    <row r="342" spans="7:8" ht="15.75" customHeight="1" x14ac:dyDescent="0.2">
      <c r="G342" s="31"/>
      <c r="H342" s="31"/>
    </row>
    <row r="343" spans="7:8" ht="15.75" customHeight="1" x14ac:dyDescent="0.2">
      <c r="G343" s="31"/>
      <c r="H343" s="31"/>
    </row>
    <row r="344" spans="7:8" ht="15.75" customHeight="1" x14ac:dyDescent="0.2">
      <c r="G344" s="31"/>
      <c r="H344" s="31"/>
    </row>
    <row r="345" spans="7:8" ht="15.75" customHeight="1" x14ac:dyDescent="0.2">
      <c r="G345" s="31"/>
      <c r="H345" s="31"/>
    </row>
    <row r="346" spans="7:8" ht="15.75" customHeight="1" x14ac:dyDescent="0.2">
      <c r="G346" s="31"/>
      <c r="H346" s="31"/>
    </row>
    <row r="347" spans="7:8" ht="15.75" customHeight="1" x14ac:dyDescent="0.2">
      <c r="G347" s="31"/>
      <c r="H347" s="31"/>
    </row>
    <row r="348" spans="7:8" ht="15.75" customHeight="1" x14ac:dyDescent="0.2">
      <c r="G348" s="31"/>
      <c r="H348" s="31"/>
    </row>
    <row r="349" spans="7:8" ht="15.75" customHeight="1" x14ac:dyDescent="0.2">
      <c r="G349" s="31"/>
      <c r="H349" s="31"/>
    </row>
    <row r="350" spans="7:8" ht="15.75" customHeight="1" x14ac:dyDescent="0.2">
      <c r="G350" s="31"/>
      <c r="H350" s="31"/>
    </row>
    <row r="351" spans="7:8" ht="15.75" customHeight="1" x14ac:dyDescent="0.2">
      <c r="G351" s="31"/>
      <c r="H351" s="31"/>
    </row>
    <row r="352" spans="7:8" ht="15.75" customHeight="1" x14ac:dyDescent="0.2">
      <c r="G352" s="31"/>
      <c r="H352" s="31"/>
    </row>
    <row r="353" spans="7:8" ht="15.75" customHeight="1" x14ac:dyDescent="0.2">
      <c r="G353" s="31"/>
      <c r="H353" s="31"/>
    </row>
    <row r="354" spans="7:8" ht="15.75" customHeight="1" x14ac:dyDescent="0.2">
      <c r="G354" s="31"/>
      <c r="H354" s="31"/>
    </row>
    <row r="355" spans="7:8" ht="15.75" customHeight="1" x14ac:dyDescent="0.2">
      <c r="G355" s="31"/>
      <c r="H355" s="31"/>
    </row>
    <row r="356" spans="7:8" ht="15.75" customHeight="1" x14ac:dyDescent="0.2">
      <c r="G356" s="31"/>
      <c r="H356" s="31"/>
    </row>
    <row r="357" spans="7:8" ht="15.75" customHeight="1" x14ac:dyDescent="0.2">
      <c r="G357" s="31"/>
      <c r="H357" s="31"/>
    </row>
    <row r="358" spans="7:8" ht="15.75" customHeight="1" x14ac:dyDescent="0.2">
      <c r="G358" s="31"/>
      <c r="H358" s="31"/>
    </row>
    <row r="359" spans="7:8" ht="15.75" customHeight="1" x14ac:dyDescent="0.2">
      <c r="G359" s="31"/>
      <c r="H359" s="31"/>
    </row>
    <row r="360" spans="7:8" ht="15.75" customHeight="1" x14ac:dyDescent="0.2">
      <c r="G360" s="31"/>
      <c r="H360" s="31"/>
    </row>
    <row r="361" spans="7:8" ht="15.75" customHeight="1" x14ac:dyDescent="0.2">
      <c r="G361" s="31"/>
      <c r="H361" s="31"/>
    </row>
    <row r="362" spans="7:8" ht="15.75" customHeight="1" x14ac:dyDescent="0.2">
      <c r="G362" s="31"/>
      <c r="H362" s="31"/>
    </row>
    <row r="363" spans="7:8" ht="15.75" customHeight="1" x14ac:dyDescent="0.2">
      <c r="G363" s="31"/>
      <c r="H363" s="31"/>
    </row>
    <row r="364" spans="7:8" ht="15.75" customHeight="1" x14ac:dyDescent="0.2">
      <c r="G364" s="31"/>
      <c r="H364" s="31"/>
    </row>
    <row r="365" spans="7:8" ht="15.75" customHeight="1" x14ac:dyDescent="0.2">
      <c r="G365" s="31"/>
      <c r="H365" s="31"/>
    </row>
    <row r="366" spans="7:8" ht="15.75" customHeight="1" x14ac:dyDescent="0.2">
      <c r="G366" s="31"/>
      <c r="H366" s="31"/>
    </row>
    <row r="367" spans="7:8" ht="15.75" customHeight="1" x14ac:dyDescent="0.2">
      <c r="G367" s="31"/>
      <c r="H367" s="31"/>
    </row>
    <row r="368" spans="7:8" ht="15.75" customHeight="1" x14ac:dyDescent="0.2">
      <c r="G368" s="31"/>
      <c r="H368" s="31"/>
    </row>
    <row r="369" spans="7:8" ht="15.75" customHeight="1" x14ac:dyDescent="0.2">
      <c r="G369" s="31"/>
      <c r="H369" s="31"/>
    </row>
    <row r="370" spans="7:8" ht="15.75" customHeight="1" x14ac:dyDescent="0.2">
      <c r="G370" s="31"/>
      <c r="H370" s="31"/>
    </row>
    <row r="371" spans="7:8" ht="15.75" customHeight="1" x14ac:dyDescent="0.2">
      <c r="G371" s="31"/>
      <c r="H371" s="31"/>
    </row>
    <row r="372" spans="7:8" ht="15.75" customHeight="1" x14ac:dyDescent="0.2">
      <c r="G372" s="31"/>
      <c r="H372" s="31"/>
    </row>
    <row r="373" spans="7:8" ht="15.75" customHeight="1" x14ac:dyDescent="0.2">
      <c r="G373" s="31"/>
      <c r="H373" s="31"/>
    </row>
    <row r="374" spans="7:8" ht="15.75" customHeight="1" x14ac:dyDescent="0.2">
      <c r="G374" s="31"/>
      <c r="H374" s="31"/>
    </row>
    <row r="375" spans="7:8" ht="15.75" customHeight="1" x14ac:dyDescent="0.2">
      <c r="G375" s="31"/>
      <c r="H375" s="31"/>
    </row>
    <row r="376" spans="7:8" ht="15.75" customHeight="1" x14ac:dyDescent="0.2">
      <c r="G376" s="31"/>
      <c r="H376" s="31"/>
    </row>
    <row r="377" spans="7:8" ht="15.75" customHeight="1" x14ac:dyDescent="0.2">
      <c r="G377" s="31"/>
      <c r="H377" s="31"/>
    </row>
    <row r="378" spans="7:8" ht="15.75" customHeight="1" x14ac:dyDescent="0.2">
      <c r="G378" s="31"/>
      <c r="H378" s="31"/>
    </row>
    <row r="379" spans="7:8" ht="15.75" customHeight="1" x14ac:dyDescent="0.2">
      <c r="G379" s="31"/>
      <c r="H379" s="31"/>
    </row>
    <row r="380" spans="7:8" ht="15.75" customHeight="1" x14ac:dyDescent="0.2">
      <c r="G380" s="31"/>
      <c r="H380" s="31"/>
    </row>
    <row r="381" spans="7:8" ht="15.75" customHeight="1" x14ac:dyDescent="0.2">
      <c r="G381" s="31"/>
      <c r="H381" s="31"/>
    </row>
    <row r="382" spans="7:8" ht="15.75" customHeight="1" x14ac:dyDescent="0.2">
      <c r="G382" s="31"/>
      <c r="H382" s="31"/>
    </row>
    <row r="383" spans="7:8" ht="15.75" customHeight="1" x14ac:dyDescent="0.2">
      <c r="G383" s="31"/>
      <c r="H383" s="31"/>
    </row>
    <row r="384" spans="7:8" ht="15.75" customHeight="1" x14ac:dyDescent="0.2">
      <c r="G384" s="31"/>
      <c r="H384" s="31"/>
    </row>
    <row r="385" spans="7:8" ht="15.75" customHeight="1" x14ac:dyDescent="0.2">
      <c r="G385" s="31"/>
      <c r="H385" s="31"/>
    </row>
    <row r="386" spans="7:8" ht="15.75" customHeight="1" x14ac:dyDescent="0.2">
      <c r="G386" s="31"/>
      <c r="H386" s="31"/>
    </row>
    <row r="387" spans="7:8" ht="15.75" customHeight="1" x14ac:dyDescent="0.2">
      <c r="G387" s="31"/>
      <c r="H387" s="31"/>
    </row>
    <row r="388" spans="7:8" ht="15.75" customHeight="1" x14ac:dyDescent="0.2">
      <c r="G388" s="31"/>
      <c r="H388" s="31"/>
    </row>
    <row r="389" spans="7:8" ht="15.75" customHeight="1" x14ac:dyDescent="0.2">
      <c r="G389" s="31"/>
      <c r="H389" s="31"/>
    </row>
    <row r="390" spans="7:8" ht="15.75" customHeight="1" x14ac:dyDescent="0.2">
      <c r="G390" s="31"/>
      <c r="H390" s="31"/>
    </row>
    <row r="391" spans="7:8" ht="15.75" customHeight="1" x14ac:dyDescent="0.2">
      <c r="G391" s="31"/>
      <c r="H391" s="31"/>
    </row>
    <row r="392" spans="7:8" ht="15.75" customHeight="1" x14ac:dyDescent="0.2">
      <c r="G392" s="31"/>
      <c r="H392" s="31"/>
    </row>
    <row r="393" spans="7:8" ht="15.75" customHeight="1" x14ac:dyDescent="0.2">
      <c r="G393" s="31"/>
      <c r="H393" s="31"/>
    </row>
    <row r="394" spans="7:8" ht="15.75" customHeight="1" x14ac:dyDescent="0.2">
      <c r="G394" s="31"/>
      <c r="H394" s="31"/>
    </row>
    <row r="395" spans="7:8" ht="15.75" customHeight="1" x14ac:dyDescent="0.2">
      <c r="G395" s="31"/>
      <c r="H395" s="31"/>
    </row>
    <row r="396" spans="7:8" ht="15.75" customHeight="1" x14ac:dyDescent="0.2">
      <c r="G396" s="31"/>
      <c r="H396" s="31"/>
    </row>
    <row r="397" spans="7:8" ht="15.75" customHeight="1" x14ac:dyDescent="0.2">
      <c r="G397" s="31"/>
      <c r="H397" s="31"/>
    </row>
    <row r="398" spans="7:8" ht="15.75" customHeight="1" x14ac:dyDescent="0.2">
      <c r="G398" s="31"/>
      <c r="H398" s="31"/>
    </row>
    <row r="399" spans="7:8" ht="15.75" customHeight="1" x14ac:dyDescent="0.2">
      <c r="G399" s="31"/>
      <c r="H399" s="31"/>
    </row>
    <row r="400" spans="7:8" ht="15.75" customHeight="1" x14ac:dyDescent="0.2">
      <c r="G400" s="31"/>
      <c r="H400" s="31"/>
    </row>
    <row r="401" spans="7:8" ht="15.75" customHeight="1" x14ac:dyDescent="0.2">
      <c r="G401" s="31"/>
      <c r="H401" s="31"/>
    </row>
    <row r="402" spans="7:8" ht="15.75" customHeight="1" x14ac:dyDescent="0.2">
      <c r="G402" s="31"/>
      <c r="H402" s="31"/>
    </row>
    <row r="403" spans="7:8" ht="15.75" customHeight="1" x14ac:dyDescent="0.2">
      <c r="G403" s="31"/>
      <c r="H403" s="31"/>
    </row>
    <row r="404" spans="7:8" ht="15.75" customHeight="1" x14ac:dyDescent="0.2">
      <c r="G404" s="31"/>
      <c r="H404" s="31"/>
    </row>
    <row r="405" spans="7:8" ht="15.75" customHeight="1" x14ac:dyDescent="0.2">
      <c r="G405" s="31"/>
      <c r="H405" s="31"/>
    </row>
    <row r="406" spans="7:8" ht="15.75" customHeight="1" x14ac:dyDescent="0.2">
      <c r="G406" s="31"/>
      <c r="H406" s="31"/>
    </row>
    <row r="407" spans="7:8" ht="15.75" customHeight="1" x14ac:dyDescent="0.2">
      <c r="G407" s="31"/>
      <c r="H407" s="31"/>
    </row>
    <row r="408" spans="7:8" ht="15.75" customHeight="1" x14ac:dyDescent="0.2">
      <c r="G408" s="31"/>
      <c r="H408" s="31"/>
    </row>
    <row r="409" spans="7:8" ht="15.75" customHeight="1" x14ac:dyDescent="0.2">
      <c r="G409" s="31"/>
      <c r="H409" s="31"/>
    </row>
    <row r="410" spans="7:8" ht="15.75" customHeight="1" x14ac:dyDescent="0.2">
      <c r="G410" s="31"/>
      <c r="H410" s="31"/>
    </row>
    <row r="411" spans="7:8" ht="15.75" customHeight="1" x14ac:dyDescent="0.2">
      <c r="G411" s="31"/>
      <c r="H411" s="31"/>
    </row>
    <row r="412" spans="7:8" ht="15.75" customHeight="1" x14ac:dyDescent="0.2">
      <c r="G412" s="31"/>
      <c r="H412" s="31"/>
    </row>
    <row r="413" spans="7:8" ht="15.75" customHeight="1" x14ac:dyDescent="0.2">
      <c r="G413" s="31"/>
      <c r="H413" s="31"/>
    </row>
    <row r="414" spans="7:8" ht="15.75" customHeight="1" x14ac:dyDescent="0.2">
      <c r="G414" s="31"/>
      <c r="H414" s="31"/>
    </row>
    <row r="415" spans="7:8" ht="15.75" customHeight="1" x14ac:dyDescent="0.2">
      <c r="G415" s="31"/>
      <c r="H415" s="31"/>
    </row>
    <row r="416" spans="7:8" ht="15.75" customHeight="1" x14ac:dyDescent="0.2">
      <c r="G416" s="31"/>
      <c r="H416" s="31"/>
    </row>
    <row r="417" spans="7:8" ht="15.75" customHeight="1" x14ac:dyDescent="0.2">
      <c r="G417" s="31"/>
      <c r="H417" s="31"/>
    </row>
    <row r="418" spans="7:8" ht="15.75" customHeight="1" x14ac:dyDescent="0.2">
      <c r="G418" s="31"/>
      <c r="H418" s="31"/>
    </row>
    <row r="419" spans="7:8" ht="15.75" customHeight="1" x14ac:dyDescent="0.2">
      <c r="G419" s="31"/>
      <c r="H419" s="31"/>
    </row>
    <row r="420" spans="7:8" ht="15.75" customHeight="1" x14ac:dyDescent="0.2">
      <c r="G420" s="31"/>
      <c r="H420" s="31"/>
    </row>
    <row r="421" spans="7:8" ht="15.75" customHeight="1" x14ac:dyDescent="0.2">
      <c r="G421" s="31"/>
      <c r="H421" s="31"/>
    </row>
    <row r="422" spans="7:8" ht="15.75" customHeight="1" x14ac:dyDescent="0.2">
      <c r="G422" s="31"/>
      <c r="H422" s="31"/>
    </row>
    <row r="423" spans="7:8" ht="15.75" customHeight="1" x14ac:dyDescent="0.2">
      <c r="G423" s="31"/>
      <c r="H423" s="31"/>
    </row>
    <row r="424" spans="7:8" ht="15.75" customHeight="1" x14ac:dyDescent="0.2">
      <c r="G424" s="31"/>
      <c r="H424" s="31"/>
    </row>
    <row r="425" spans="7:8" ht="15.75" customHeight="1" x14ac:dyDescent="0.2">
      <c r="G425" s="31"/>
      <c r="H425" s="31"/>
    </row>
    <row r="426" spans="7:8" ht="15.75" customHeight="1" x14ac:dyDescent="0.2">
      <c r="G426" s="31"/>
      <c r="H426" s="31"/>
    </row>
    <row r="427" spans="7:8" ht="15.75" customHeight="1" x14ac:dyDescent="0.2">
      <c r="G427" s="31"/>
      <c r="H427" s="31"/>
    </row>
    <row r="428" spans="7:8" ht="15.75" customHeight="1" x14ac:dyDescent="0.2">
      <c r="G428" s="31"/>
      <c r="H428" s="31"/>
    </row>
    <row r="429" spans="7:8" ht="15.75" customHeight="1" x14ac:dyDescent="0.2">
      <c r="G429" s="31"/>
      <c r="H429" s="31"/>
    </row>
    <row r="430" spans="7:8" ht="15.75" customHeight="1" x14ac:dyDescent="0.2">
      <c r="G430" s="31"/>
      <c r="H430" s="31"/>
    </row>
    <row r="431" spans="7:8" ht="15.75" customHeight="1" x14ac:dyDescent="0.2">
      <c r="G431" s="31"/>
      <c r="H431" s="31"/>
    </row>
    <row r="432" spans="7:8" ht="15.75" customHeight="1" x14ac:dyDescent="0.2">
      <c r="G432" s="31"/>
      <c r="H432" s="31"/>
    </row>
    <row r="433" spans="7:8" ht="15.75" customHeight="1" x14ac:dyDescent="0.2">
      <c r="G433" s="31"/>
      <c r="H433" s="31"/>
    </row>
    <row r="434" spans="7:8" ht="15.75" customHeight="1" x14ac:dyDescent="0.2">
      <c r="G434" s="31"/>
      <c r="H434" s="31"/>
    </row>
    <row r="435" spans="7:8" ht="15.75" customHeight="1" x14ac:dyDescent="0.2">
      <c r="G435" s="31"/>
      <c r="H435" s="31"/>
    </row>
    <row r="436" spans="7:8" ht="15.75" customHeight="1" x14ac:dyDescent="0.2">
      <c r="G436" s="31"/>
      <c r="H436" s="31"/>
    </row>
    <row r="437" spans="7:8" ht="15.75" customHeight="1" x14ac:dyDescent="0.2">
      <c r="G437" s="31"/>
      <c r="H437" s="31"/>
    </row>
    <row r="438" spans="7:8" ht="15.75" customHeight="1" x14ac:dyDescent="0.2">
      <c r="G438" s="31"/>
      <c r="H438" s="31"/>
    </row>
    <row r="439" spans="7:8" ht="15.75" customHeight="1" x14ac:dyDescent="0.2">
      <c r="G439" s="31"/>
      <c r="H439" s="31"/>
    </row>
    <row r="440" spans="7:8" ht="15.75" customHeight="1" x14ac:dyDescent="0.2">
      <c r="G440" s="31"/>
      <c r="H440" s="31"/>
    </row>
    <row r="441" spans="7:8" ht="15.75" customHeight="1" x14ac:dyDescent="0.2">
      <c r="G441" s="31"/>
      <c r="H441" s="31"/>
    </row>
    <row r="442" spans="7:8" ht="15.75" customHeight="1" x14ac:dyDescent="0.2">
      <c r="G442" s="31"/>
      <c r="H442" s="31"/>
    </row>
    <row r="443" spans="7:8" ht="15.75" customHeight="1" x14ac:dyDescent="0.2">
      <c r="G443" s="31"/>
      <c r="H443" s="31"/>
    </row>
    <row r="444" spans="7:8" ht="15.75" customHeight="1" x14ac:dyDescent="0.2">
      <c r="G444" s="31"/>
      <c r="H444" s="31"/>
    </row>
    <row r="445" spans="7:8" ht="15.75" customHeight="1" x14ac:dyDescent="0.2">
      <c r="G445" s="31"/>
      <c r="H445" s="31"/>
    </row>
    <row r="446" spans="7:8" ht="15.75" customHeight="1" x14ac:dyDescent="0.2">
      <c r="G446" s="31"/>
      <c r="H446" s="31"/>
    </row>
    <row r="447" spans="7:8" ht="15.75" customHeight="1" x14ac:dyDescent="0.2">
      <c r="G447" s="31"/>
      <c r="H447" s="31"/>
    </row>
    <row r="448" spans="7:8" ht="15.75" customHeight="1" x14ac:dyDescent="0.2">
      <c r="G448" s="31"/>
      <c r="H448" s="31"/>
    </row>
    <row r="449" spans="7:8" ht="15.75" customHeight="1" x14ac:dyDescent="0.2">
      <c r="G449" s="31"/>
      <c r="H449" s="31"/>
    </row>
    <row r="450" spans="7:8" ht="15.75" customHeight="1" x14ac:dyDescent="0.2">
      <c r="G450" s="31"/>
      <c r="H450" s="31"/>
    </row>
    <row r="451" spans="7:8" ht="15.75" customHeight="1" x14ac:dyDescent="0.2">
      <c r="G451" s="31"/>
      <c r="H451" s="31"/>
    </row>
    <row r="452" spans="7:8" ht="15.75" customHeight="1" x14ac:dyDescent="0.2">
      <c r="G452" s="31"/>
      <c r="H452" s="31"/>
    </row>
    <row r="453" spans="7:8" ht="15.75" customHeight="1" x14ac:dyDescent="0.2">
      <c r="G453" s="31"/>
      <c r="H453" s="31"/>
    </row>
    <row r="454" spans="7:8" ht="15.75" customHeight="1" x14ac:dyDescent="0.2">
      <c r="G454" s="31"/>
      <c r="H454" s="31"/>
    </row>
    <row r="455" spans="7:8" ht="15.75" customHeight="1" x14ac:dyDescent="0.2">
      <c r="G455" s="31"/>
      <c r="H455" s="31"/>
    </row>
    <row r="456" spans="7:8" ht="15.75" customHeight="1" x14ac:dyDescent="0.2">
      <c r="G456" s="31"/>
      <c r="H456" s="31"/>
    </row>
    <row r="457" spans="7:8" ht="15.75" customHeight="1" x14ac:dyDescent="0.2">
      <c r="G457" s="31"/>
      <c r="H457" s="31"/>
    </row>
    <row r="458" spans="7:8" ht="15.75" customHeight="1" x14ac:dyDescent="0.2">
      <c r="G458" s="31"/>
      <c r="H458" s="31"/>
    </row>
    <row r="459" spans="7:8" ht="15.75" customHeight="1" x14ac:dyDescent="0.2">
      <c r="G459" s="31"/>
      <c r="H459" s="31"/>
    </row>
    <row r="460" spans="7:8" ht="15.75" customHeight="1" x14ac:dyDescent="0.2">
      <c r="G460" s="31"/>
      <c r="H460" s="31"/>
    </row>
    <row r="461" spans="7:8" ht="15.75" customHeight="1" x14ac:dyDescent="0.2">
      <c r="G461" s="31"/>
      <c r="H461" s="31"/>
    </row>
    <row r="462" spans="7:8" ht="15.75" customHeight="1" x14ac:dyDescent="0.2">
      <c r="G462" s="31"/>
      <c r="H462" s="31"/>
    </row>
    <row r="463" spans="7:8" ht="15.75" customHeight="1" x14ac:dyDescent="0.2">
      <c r="G463" s="31"/>
      <c r="H463" s="31"/>
    </row>
    <row r="464" spans="7:8" ht="15.75" customHeight="1" x14ac:dyDescent="0.2">
      <c r="G464" s="31"/>
      <c r="H464" s="31"/>
    </row>
    <row r="465" spans="7:8" ht="15.75" customHeight="1" x14ac:dyDescent="0.2">
      <c r="G465" s="31"/>
      <c r="H465" s="31"/>
    </row>
    <row r="466" spans="7:8" ht="15.75" customHeight="1" x14ac:dyDescent="0.2">
      <c r="G466" s="31"/>
      <c r="H466" s="31"/>
    </row>
    <row r="467" spans="7:8" ht="15.75" customHeight="1" x14ac:dyDescent="0.2">
      <c r="G467" s="31"/>
      <c r="H467" s="31"/>
    </row>
    <row r="468" spans="7:8" ht="15.75" customHeight="1" x14ac:dyDescent="0.2">
      <c r="G468" s="31"/>
      <c r="H468" s="31"/>
    </row>
    <row r="469" spans="7:8" ht="15.75" customHeight="1" x14ac:dyDescent="0.2">
      <c r="G469" s="31"/>
      <c r="H469" s="31"/>
    </row>
    <row r="470" spans="7:8" ht="15.75" customHeight="1" x14ac:dyDescent="0.2">
      <c r="G470" s="31"/>
      <c r="H470" s="31"/>
    </row>
    <row r="471" spans="7:8" ht="15.75" customHeight="1" x14ac:dyDescent="0.2">
      <c r="G471" s="31"/>
      <c r="H471" s="31"/>
    </row>
    <row r="472" spans="7:8" ht="15.75" customHeight="1" x14ac:dyDescent="0.2">
      <c r="G472" s="31"/>
      <c r="H472" s="31"/>
    </row>
    <row r="473" spans="7:8" ht="15.75" customHeight="1" x14ac:dyDescent="0.2">
      <c r="G473" s="31"/>
      <c r="H473" s="31"/>
    </row>
    <row r="474" spans="7:8" ht="15.75" customHeight="1" x14ac:dyDescent="0.2">
      <c r="G474" s="31"/>
      <c r="H474" s="31"/>
    </row>
    <row r="475" spans="7:8" ht="15.75" customHeight="1" x14ac:dyDescent="0.2">
      <c r="G475" s="31"/>
      <c r="H475" s="31"/>
    </row>
    <row r="476" spans="7:8" ht="15.75" customHeight="1" x14ac:dyDescent="0.2">
      <c r="G476" s="31"/>
      <c r="H476" s="31"/>
    </row>
    <row r="477" spans="7:8" ht="15.75" customHeight="1" x14ac:dyDescent="0.2">
      <c r="G477" s="31"/>
      <c r="H477" s="31"/>
    </row>
    <row r="478" spans="7:8" ht="15.75" customHeight="1" x14ac:dyDescent="0.2">
      <c r="G478" s="31"/>
      <c r="H478" s="31"/>
    </row>
    <row r="479" spans="7:8" ht="15.75" customHeight="1" x14ac:dyDescent="0.2">
      <c r="G479" s="31"/>
      <c r="H479" s="31"/>
    </row>
    <row r="480" spans="7:8" ht="15.75" customHeight="1" x14ac:dyDescent="0.2">
      <c r="G480" s="31"/>
      <c r="H480" s="31"/>
    </row>
    <row r="481" spans="7:8" ht="15.75" customHeight="1" x14ac:dyDescent="0.2">
      <c r="G481" s="31"/>
      <c r="H481" s="31"/>
    </row>
    <row r="482" spans="7:8" ht="15.75" customHeight="1" x14ac:dyDescent="0.2">
      <c r="G482" s="31"/>
      <c r="H482" s="31"/>
    </row>
    <row r="483" spans="7:8" ht="15.75" customHeight="1" x14ac:dyDescent="0.2">
      <c r="G483" s="31"/>
      <c r="H483" s="31"/>
    </row>
    <row r="484" spans="7:8" ht="15.75" customHeight="1" x14ac:dyDescent="0.2">
      <c r="G484" s="31"/>
      <c r="H484" s="31"/>
    </row>
    <row r="485" spans="7:8" ht="15.75" customHeight="1" x14ac:dyDescent="0.2">
      <c r="G485" s="31"/>
      <c r="H485" s="31"/>
    </row>
    <row r="486" spans="7:8" ht="15.75" customHeight="1" x14ac:dyDescent="0.2">
      <c r="G486" s="31"/>
      <c r="H486" s="31"/>
    </row>
    <row r="487" spans="7:8" ht="15.75" customHeight="1" x14ac:dyDescent="0.2">
      <c r="G487" s="31"/>
      <c r="H487" s="31"/>
    </row>
    <row r="488" spans="7:8" ht="15.75" customHeight="1" x14ac:dyDescent="0.2">
      <c r="G488" s="31"/>
      <c r="H488" s="31"/>
    </row>
    <row r="489" spans="7:8" ht="15.75" customHeight="1" x14ac:dyDescent="0.2">
      <c r="G489" s="31"/>
      <c r="H489" s="31"/>
    </row>
    <row r="490" spans="7:8" ht="15.75" customHeight="1" x14ac:dyDescent="0.2">
      <c r="G490" s="31"/>
      <c r="H490" s="31"/>
    </row>
    <row r="491" spans="7:8" ht="15.75" customHeight="1" x14ac:dyDescent="0.2">
      <c r="G491" s="31"/>
      <c r="H491" s="31"/>
    </row>
    <row r="492" spans="7:8" ht="15.75" customHeight="1" x14ac:dyDescent="0.2">
      <c r="G492" s="31"/>
      <c r="H492" s="31"/>
    </row>
    <row r="493" spans="7:8" ht="15.75" customHeight="1" x14ac:dyDescent="0.2">
      <c r="G493" s="31"/>
      <c r="H493" s="31"/>
    </row>
    <row r="494" spans="7:8" ht="15.75" customHeight="1" x14ac:dyDescent="0.2">
      <c r="G494" s="31"/>
      <c r="H494" s="31"/>
    </row>
    <row r="495" spans="7:8" ht="15.75" customHeight="1" x14ac:dyDescent="0.2">
      <c r="G495" s="31"/>
      <c r="H495" s="31"/>
    </row>
    <row r="496" spans="7:8" ht="15.75" customHeight="1" x14ac:dyDescent="0.2">
      <c r="G496" s="31"/>
      <c r="H496" s="31"/>
    </row>
    <row r="497" spans="7:8" ht="15.75" customHeight="1" x14ac:dyDescent="0.2">
      <c r="G497" s="31"/>
      <c r="H497" s="31"/>
    </row>
    <row r="498" spans="7:8" ht="15.75" customHeight="1" x14ac:dyDescent="0.2">
      <c r="G498" s="31"/>
      <c r="H498" s="31"/>
    </row>
    <row r="499" spans="7:8" ht="15.75" customHeight="1" x14ac:dyDescent="0.2">
      <c r="G499" s="31"/>
      <c r="H499" s="31"/>
    </row>
    <row r="500" spans="7:8" ht="15.75" customHeight="1" x14ac:dyDescent="0.2">
      <c r="G500" s="31"/>
      <c r="H500" s="31"/>
    </row>
    <row r="501" spans="7:8" ht="15.75" customHeight="1" x14ac:dyDescent="0.2">
      <c r="G501" s="31"/>
      <c r="H501" s="31"/>
    </row>
    <row r="502" spans="7:8" ht="15.75" customHeight="1" x14ac:dyDescent="0.2">
      <c r="G502" s="31"/>
      <c r="H502" s="31"/>
    </row>
    <row r="503" spans="7:8" ht="15.75" customHeight="1" x14ac:dyDescent="0.2">
      <c r="G503" s="31"/>
      <c r="H503" s="31"/>
    </row>
    <row r="504" spans="7:8" ht="15.75" customHeight="1" x14ac:dyDescent="0.2">
      <c r="G504" s="31"/>
      <c r="H504" s="31"/>
    </row>
    <row r="505" spans="7:8" ht="15.75" customHeight="1" x14ac:dyDescent="0.2">
      <c r="G505" s="31"/>
      <c r="H505" s="31"/>
    </row>
    <row r="506" spans="7:8" ht="15.75" customHeight="1" x14ac:dyDescent="0.2">
      <c r="G506" s="31"/>
      <c r="H506" s="31"/>
    </row>
    <row r="507" spans="7:8" ht="15.75" customHeight="1" x14ac:dyDescent="0.2">
      <c r="G507" s="31"/>
      <c r="H507" s="31"/>
    </row>
    <row r="508" spans="7:8" ht="15.75" customHeight="1" x14ac:dyDescent="0.2">
      <c r="G508" s="31"/>
      <c r="H508" s="31"/>
    </row>
    <row r="509" spans="7:8" ht="15.75" customHeight="1" x14ac:dyDescent="0.2">
      <c r="G509" s="31"/>
      <c r="H509" s="31"/>
    </row>
    <row r="510" spans="7:8" ht="15.75" customHeight="1" x14ac:dyDescent="0.2">
      <c r="G510" s="31"/>
      <c r="H510" s="31"/>
    </row>
    <row r="511" spans="7:8" ht="15.75" customHeight="1" x14ac:dyDescent="0.2">
      <c r="G511" s="31"/>
      <c r="H511" s="31"/>
    </row>
    <row r="512" spans="7:8" ht="15.75" customHeight="1" x14ac:dyDescent="0.2">
      <c r="G512" s="31"/>
      <c r="H512" s="31"/>
    </row>
    <row r="513" spans="7:8" ht="15.75" customHeight="1" x14ac:dyDescent="0.2">
      <c r="G513" s="31"/>
      <c r="H513" s="31"/>
    </row>
    <row r="514" spans="7:8" ht="15.75" customHeight="1" x14ac:dyDescent="0.2">
      <c r="G514" s="31"/>
      <c r="H514" s="31"/>
    </row>
    <row r="515" spans="7:8" ht="15.75" customHeight="1" x14ac:dyDescent="0.2">
      <c r="G515" s="31"/>
      <c r="H515" s="31"/>
    </row>
    <row r="516" spans="7:8" ht="15.75" customHeight="1" x14ac:dyDescent="0.2">
      <c r="G516" s="31"/>
      <c r="H516" s="31"/>
    </row>
    <row r="517" spans="7:8" ht="15.75" customHeight="1" x14ac:dyDescent="0.2">
      <c r="G517" s="31"/>
      <c r="H517" s="31"/>
    </row>
    <row r="518" spans="7:8" ht="15.75" customHeight="1" x14ac:dyDescent="0.2">
      <c r="G518" s="31"/>
      <c r="H518" s="31"/>
    </row>
    <row r="519" spans="7:8" ht="15.75" customHeight="1" x14ac:dyDescent="0.2">
      <c r="G519" s="31"/>
      <c r="H519" s="31"/>
    </row>
    <row r="520" spans="7:8" ht="15.75" customHeight="1" x14ac:dyDescent="0.2">
      <c r="G520" s="31"/>
      <c r="H520" s="31"/>
    </row>
    <row r="521" spans="7:8" ht="15.75" customHeight="1" x14ac:dyDescent="0.2">
      <c r="G521" s="31"/>
      <c r="H521" s="31"/>
    </row>
    <row r="522" spans="7:8" ht="15.75" customHeight="1" x14ac:dyDescent="0.2">
      <c r="G522" s="31"/>
      <c r="H522" s="31"/>
    </row>
    <row r="523" spans="7:8" ht="15.75" customHeight="1" x14ac:dyDescent="0.2">
      <c r="G523" s="31"/>
      <c r="H523" s="31"/>
    </row>
    <row r="524" spans="7:8" ht="15.75" customHeight="1" x14ac:dyDescent="0.2">
      <c r="G524" s="31"/>
      <c r="H524" s="31"/>
    </row>
    <row r="525" spans="7:8" ht="15.75" customHeight="1" x14ac:dyDescent="0.2">
      <c r="G525" s="31"/>
      <c r="H525" s="31"/>
    </row>
    <row r="526" spans="7:8" ht="15.75" customHeight="1" x14ac:dyDescent="0.2">
      <c r="G526" s="31"/>
      <c r="H526" s="31"/>
    </row>
    <row r="527" spans="7:8" ht="15.75" customHeight="1" x14ac:dyDescent="0.2">
      <c r="G527" s="31"/>
      <c r="H527" s="31"/>
    </row>
    <row r="528" spans="7:8" ht="15.75" customHeight="1" x14ac:dyDescent="0.2">
      <c r="G528" s="31"/>
      <c r="H528" s="31"/>
    </row>
    <row r="529" spans="7:8" ht="15.75" customHeight="1" x14ac:dyDescent="0.2">
      <c r="G529" s="31"/>
      <c r="H529" s="31"/>
    </row>
    <row r="530" spans="7:8" ht="15.75" customHeight="1" x14ac:dyDescent="0.2">
      <c r="G530" s="31"/>
      <c r="H530" s="31"/>
    </row>
    <row r="531" spans="7:8" ht="15.75" customHeight="1" x14ac:dyDescent="0.2">
      <c r="G531" s="31"/>
      <c r="H531" s="31"/>
    </row>
    <row r="532" spans="7:8" ht="15.75" customHeight="1" x14ac:dyDescent="0.2">
      <c r="G532" s="31"/>
      <c r="H532" s="31"/>
    </row>
    <row r="533" spans="7:8" ht="15.75" customHeight="1" x14ac:dyDescent="0.2">
      <c r="G533" s="31"/>
      <c r="H533" s="31"/>
    </row>
    <row r="534" spans="7:8" ht="15.75" customHeight="1" x14ac:dyDescent="0.2">
      <c r="G534" s="31"/>
      <c r="H534" s="31"/>
    </row>
    <row r="535" spans="7:8" ht="15.75" customHeight="1" x14ac:dyDescent="0.2">
      <c r="G535" s="31"/>
      <c r="H535" s="31"/>
    </row>
    <row r="536" spans="7:8" ht="15.75" customHeight="1" x14ac:dyDescent="0.2">
      <c r="G536" s="31"/>
      <c r="H536" s="31"/>
    </row>
    <row r="537" spans="7:8" ht="15.75" customHeight="1" x14ac:dyDescent="0.2">
      <c r="G537" s="31"/>
      <c r="H537" s="31"/>
    </row>
    <row r="538" spans="7:8" ht="15.75" customHeight="1" x14ac:dyDescent="0.2">
      <c r="G538" s="31"/>
      <c r="H538" s="31"/>
    </row>
    <row r="539" spans="7:8" ht="15.75" customHeight="1" x14ac:dyDescent="0.2">
      <c r="G539" s="31"/>
      <c r="H539" s="31"/>
    </row>
    <row r="540" spans="7:8" ht="15.75" customHeight="1" x14ac:dyDescent="0.2">
      <c r="G540" s="31"/>
      <c r="H540" s="31"/>
    </row>
    <row r="541" spans="7:8" ht="15.75" customHeight="1" x14ac:dyDescent="0.2">
      <c r="G541" s="31"/>
      <c r="H541" s="31"/>
    </row>
    <row r="542" spans="7:8" ht="15.75" customHeight="1" x14ac:dyDescent="0.2">
      <c r="G542" s="31"/>
      <c r="H542" s="31"/>
    </row>
    <row r="543" spans="7:8" ht="15.75" customHeight="1" x14ac:dyDescent="0.2">
      <c r="G543" s="31"/>
      <c r="H543" s="31"/>
    </row>
    <row r="544" spans="7:8" ht="15.75" customHeight="1" x14ac:dyDescent="0.2">
      <c r="G544" s="31"/>
      <c r="H544" s="31"/>
    </row>
    <row r="545" spans="7:8" ht="15.75" customHeight="1" x14ac:dyDescent="0.2">
      <c r="G545" s="31"/>
      <c r="H545" s="31"/>
    </row>
    <row r="546" spans="7:8" ht="15.75" customHeight="1" x14ac:dyDescent="0.2">
      <c r="G546" s="31"/>
      <c r="H546" s="31"/>
    </row>
    <row r="547" spans="7:8" ht="15.75" customHeight="1" x14ac:dyDescent="0.2">
      <c r="G547" s="31"/>
      <c r="H547" s="31"/>
    </row>
    <row r="548" spans="7:8" ht="15.75" customHeight="1" x14ac:dyDescent="0.2">
      <c r="G548" s="31"/>
      <c r="H548" s="31"/>
    </row>
    <row r="549" spans="7:8" ht="15.75" customHeight="1" x14ac:dyDescent="0.2">
      <c r="G549" s="31"/>
      <c r="H549" s="31"/>
    </row>
    <row r="550" spans="7:8" ht="15.75" customHeight="1" x14ac:dyDescent="0.2">
      <c r="G550" s="31"/>
      <c r="H550" s="31"/>
    </row>
    <row r="551" spans="7:8" ht="15.75" customHeight="1" x14ac:dyDescent="0.2">
      <c r="G551" s="31"/>
      <c r="H551" s="31"/>
    </row>
    <row r="552" spans="7:8" ht="15.75" customHeight="1" x14ac:dyDescent="0.2">
      <c r="G552" s="31"/>
      <c r="H552" s="31"/>
    </row>
    <row r="553" spans="7:8" ht="15.75" customHeight="1" x14ac:dyDescent="0.2">
      <c r="G553" s="31"/>
      <c r="H553" s="31"/>
    </row>
    <row r="554" spans="7:8" ht="15.75" customHeight="1" x14ac:dyDescent="0.2">
      <c r="G554" s="31"/>
      <c r="H554" s="31"/>
    </row>
    <row r="555" spans="7:8" ht="15.75" customHeight="1" x14ac:dyDescent="0.2">
      <c r="G555" s="31"/>
      <c r="H555" s="31"/>
    </row>
    <row r="556" spans="7:8" ht="15.75" customHeight="1" x14ac:dyDescent="0.2">
      <c r="G556" s="31"/>
      <c r="H556" s="31"/>
    </row>
    <row r="557" spans="7:8" ht="15.75" customHeight="1" x14ac:dyDescent="0.2">
      <c r="G557" s="31"/>
      <c r="H557" s="31"/>
    </row>
    <row r="558" spans="7:8" ht="15.75" customHeight="1" x14ac:dyDescent="0.2">
      <c r="G558" s="31"/>
      <c r="H558" s="31"/>
    </row>
    <row r="559" spans="7:8" ht="15.75" customHeight="1" x14ac:dyDescent="0.2">
      <c r="G559" s="31"/>
      <c r="H559" s="31"/>
    </row>
    <row r="560" spans="7:8" ht="15.75" customHeight="1" x14ac:dyDescent="0.2">
      <c r="G560" s="31"/>
      <c r="H560" s="31"/>
    </row>
    <row r="561" spans="7:8" ht="15.75" customHeight="1" x14ac:dyDescent="0.2">
      <c r="G561" s="31"/>
      <c r="H561" s="31"/>
    </row>
    <row r="562" spans="7:8" ht="15.75" customHeight="1" x14ac:dyDescent="0.2">
      <c r="G562" s="31"/>
      <c r="H562" s="31"/>
    </row>
    <row r="563" spans="7:8" ht="15.75" customHeight="1" x14ac:dyDescent="0.2">
      <c r="G563" s="31"/>
      <c r="H563" s="31"/>
    </row>
    <row r="564" spans="7:8" ht="15.75" customHeight="1" x14ac:dyDescent="0.2">
      <c r="G564" s="31"/>
      <c r="H564" s="31"/>
    </row>
    <row r="565" spans="7:8" ht="15.75" customHeight="1" x14ac:dyDescent="0.2">
      <c r="G565" s="31"/>
      <c r="H565" s="31"/>
    </row>
    <row r="566" spans="7:8" ht="15.75" customHeight="1" x14ac:dyDescent="0.2">
      <c r="G566" s="31"/>
      <c r="H566" s="31"/>
    </row>
    <row r="567" spans="7:8" ht="15.75" customHeight="1" x14ac:dyDescent="0.2">
      <c r="G567" s="31"/>
      <c r="H567" s="31"/>
    </row>
    <row r="568" spans="7:8" ht="15.75" customHeight="1" x14ac:dyDescent="0.2">
      <c r="G568" s="31"/>
      <c r="H568" s="31"/>
    </row>
    <row r="569" spans="7:8" ht="15.75" customHeight="1" x14ac:dyDescent="0.2">
      <c r="G569" s="31"/>
      <c r="H569" s="31"/>
    </row>
    <row r="570" spans="7:8" ht="15.75" customHeight="1" x14ac:dyDescent="0.2">
      <c r="G570" s="31"/>
      <c r="H570" s="31"/>
    </row>
    <row r="571" spans="7:8" ht="15.75" customHeight="1" x14ac:dyDescent="0.2">
      <c r="G571" s="31"/>
      <c r="H571" s="31"/>
    </row>
    <row r="572" spans="7:8" ht="15.75" customHeight="1" x14ac:dyDescent="0.2">
      <c r="G572" s="31"/>
      <c r="H572" s="31"/>
    </row>
    <row r="573" spans="7:8" ht="15.75" customHeight="1" x14ac:dyDescent="0.2">
      <c r="G573" s="31"/>
      <c r="H573" s="31"/>
    </row>
    <row r="574" spans="7:8" ht="15.75" customHeight="1" x14ac:dyDescent="0.2">
      <c r="G574" s="31"/>
      <c r="H574" s="31"/>
    </row>
    <row r="575" spans="7:8" ht="15.75" customHeight="1" x14ac:dyDescent="0.2">
      <c r="G575" s="31"/>
      <c r="H575" s="31"/>
    </row>
    <row r="576" spans="7:8" ht="15.75" customHeight="1" x14ac:dyDescent="0.2">
      <c r="G576" s="31"/>
      <c r="H576" s="31"/>
    </row>
    <row r="577" spans="7:8" ht="15.75" customHeight="1" x14ac:dyDescent="0.2">
      <c r="G577" s="31"/>
      <c r="H577" s="31"/>
    </row>
    <row r="578" spans="7:8" ht="15.75" customHeight="1" x14ac:dyDescent="0.2">
      <c r="G578" s="31"/>
      <c r="H578" s="31"/>
    </row>
    <row r="579" spans="7:8" ht="15.75" customHeight="1" x14ac:dyDescent="0.2">
      <c r="G579" s="31"/>
      <c r="H579" s="31"/>
    </row>
    <row r="580" spans="7:8" ht="15.75" customHeight="1" x14ac:dyDescent="0.2">
      <c r="G580" s="31"/>
      <c r="H580" s="31"/>
    </row>
    <row r="581" spans="7:8" ht="15.75" customHeight="1" x14ac:dyDescent="0.2">
      <c r="G581" s="31"/>
      <c r="H581" s="31"/>
    </row>
    <row r="582" spans="7:8" ht="15.75" customHeight="1" x14ac:dyDescent="0.2">
      <c r="G582" s="31"/>
      <c r="H582" s="31"/>
    </row>
    <row r="583" spans="7:8" ht="15.75" customHeight="1" x14ac:dyDescent="0.2">
      <c r="G583" s="31"/>
      <c r="H583" s="31"/>
    </row>
    <row r="584" spans="7:8" ht="15.75" customHeight="1" x14ac:dyDescent="0.2">
      <c r="G584" s="31"/>
      <c r="H584" s="31"/>
    </row>
    <row r="585" spans="7:8" ht="15.75" customHeight="1" x14ac:dyDescent="0.2">
      <c r="G585" s="31"/>
      <c r="H585" s="31"/>
    </row>
    <row r="586" spans="7:8" ht="15.75" customHeight="1" x14ac:dyDescent="0.2">
      <c r="G586" s="31"/>
      <c r="H586" s="31"/>
    </row>
    <row r="587" spans="7:8" ht="15.75" customHeight="1" x14ac:dyDescent="0.2">
      <c r="G587" s="31"/>
      <c r="H587" s="31"/>
    </row>
    <row r="588" spans="7:8" ht="15.75" customHeight="1" x14ac:dyDescent="0.2">
      <c r="G588" s="31"/>
      <c r="H588" s="31"/>
    </row>
    <row r="589" spans="7:8" ht="15.75" customHeight="1" x14ac:dyDescent="0.2">
      <c r="G589" s="31"/>
      <c r="H589" s="31"/>
    </row>
    <row r="590" spans="7:8" ht="15.75" customHeight="1" x14ac:dyDescent="0.2">
      <c r="G590" s="31"/>
      <c r="H590" s="31"/>
    </row>
    <row r="591" spans="7:8" ht="15.75" customHeight="1" x14ac:dyDescent="0.2">
      <c r="G591" s="31"/>
      <c r="H591" s="31"/>
    </row>
    <row r="592" spans="7:8" ht="15.75" customHeight="1" x14ac:dyDescent="0.2">
      <c r="G592" s="31"/>
      <c r="H592" s="31"/>
    </row>
    <row r="593" spans="7:8" ht="15.75" customHeight="1" x14ac:dyDescent="0.2">
      <c r="G593" s="31"/>
      <c r="H593" s="31"/>
    </row>
    <row r="594" spans="7:8" ht="15.75" customHeight="1" x14ac:dyDescent="0.2">
      <c r="G594" s="31"/>
      <c r="H594" s="31"/>
    </row>
    <row r="595" spans="7:8" ht="15.75" customHeight="1" x14ac:dyDescent="0.2">
      <c r="G595" s="31"/>
      <c r="H595" s="31"/>
    </row>
    <row r="596" spans="7:8" ht="15.75" customHeight="1" x14ac:dyDescent="0.2">
      <c r="G596" s="31"/>
      <c r="H596" s="31"/>
    </row>
    <row r="597" spans="7:8" ht="15.75" customHeight="1" x14ac:dyDescent="0.2">
      <c r="G597" s="31"/>
      <c r="H597" s="31"/>
    </row>
    <row r="598" spans="7:8" ht="15.75" customHeight="1" x14ac:dyDescent="0.2">
      <c r="G598" s="31"/>
      <c r="H598" s="31"/>
    </row>
    <row r="599" spans="7:8" ht="15.75" customHeight="1" x14ac:dyDescent="0.2">
      <c r="G599" s="31"/>
      <c r="H599" s="31"/>
    </row>
    <row r="600" spans="7:8" ht="15.75" customHeight="1" x14ac:dyDescent="0.2">
      <c r="G600" s="31"/>
      <c r="H600" s="31"/>
    </row>
    <row r="601" spans="7:8" ht="15.75" customHeight="1" x14ac:dyDescent="0.2">
      <c r="G601" s="31"/>
      <c r="H601" s="31"/>
    </row>
    <row r="602" spans="7:8" ht="15.75" customHeight="1" x14ac:dyDescent="0.2">
      <c r="G602" s="31"/>
      <c r="H602" s="31"/>
    </row>
    <row r="603" spans="7:8" ht="15.75" customHeight="1" x14ac:dyDescent="0.2">
      <c r="G603" s="31"/>
      <c r="H603" s="31"/>
    </row>
    <row r="604" spans="7:8" ht="15.75" customHeight="1" x14ac:dyDescent="0.2">
      <c r="G604" s="31"/>
      <c r="H604" s="31"/>
    </row>
    <row r="605" spans="7:8" ht="15.75" customHeight="1" x14ac:dyDescent="0.2">
      <c r="G605" s="31"/>
      <c r="H605" s="31"/>
    </row>
    <row r="606" spans="7:8" ht="15.75" customHeight="1" x14ac:dyDescent="0.2">
      <c r="G606" s="31"/>
      <c r="H606" s="31"/>
    </row>
    <row r="607" spans="7:8" ht="15.75" customHeight="1" x14ac:dyDescent="0.2">
      <c r="G607" s="31"/>
      <c r="H607" s="31"/>
    </row>
    <row r="608" spans="7:8" ht="15.75" customHeight="1" x14ac:dyDescent="0.2">
      <c r="G608" s="31"/>
      <c r="H608" s="31"/>
    </row>
    <row r="609" spans="7:8" ht="15.75" customHeight="1" x14ac:dyDescent="0.2">
      <c r="G609" s="31"/>
      <c r="H609" s="31"/>
    </row>
    <row r="610" spans="7:8" ht="15.75" customHeight="1" x14ac:dyDescent="0.2">
      <c r="G610" s="31"/>
      <c r="H610" s="31"/>
    </row>
    <row r="611" spans="7:8" ht="15.75" customHeight="1" x14ac:dyDescent="0.2">
      <c r="G611" s="31"/>
      <c r="H611" s="31"/>
    </row>
    <row r="612" spans="7:8" ht="15.75" customHeight="1" x14ac:dyDescent="0.2">
      <c r="G612" s="31"/>
      <c r="H612" s="31"/>
    </row>
    <row r="613" spans="7:8" ht="15.75" customHeight="1" x14ac:dyDescent="0.2">
      <c r="G613" s="31"/>
      <c r="H613" s="31"/>
    </row>
    <row r="614" spans="7:8" ht="15.75" customHeight="1" x14ac:dyDescent="0.2">
      <c r="G614" s="31"/>
      <c r="H614" s="31"/>
    </row>
    <row r="615" spans="7:8" ht="15.75" customHeight="1" x14ac:dyDescent="0.2">
      <c r="G615" s="31"/>
      <c r="H615" s="31"/>
    </row>
    <row r="616" spans="7:8" ht="15.75" customHeight="1" x14ac:dyDescent="0.2">
      <c r="G616" s="31"/>
      <c r="H616" s="31"/>
    </row>
    <row r="617" spans="7:8" ht="15.75" customHeight="1" x14ac:dyDescent="0.2">
      <c r="G617" s="31"/>
      <c r="H617" s="31"/>
    </row>
    <row r="618" spans="7:8" ht="15.75" customHeight="1" x14ac:dyDescent="0.2">
      <c r="G618" s="31"/>
      <c r="H618" s="31"/>
    </row>
    <row r="619" spans="7:8" ht="15.75" customHeight="1" x14ac:dyDescent="0.2">
      <c r="G619" s="31"/>
      <c r="H619" s="31"/>
    </row>
    <row r="620" spans="7:8" ht="15.75" customHeight="1" x14ac:dyDescent="0.2">
      <c r="G620" s="31"/>
      <c r="H620" s="31"/>
    </row>
    <row r="621" spans="7:8" ht="15.75" customHeight="1" x14ac:dyDescent="0.2">
      <c r="G621" s="31"/>
      <c r="H621" s="31"/>
    </row>
    <row r="622" spans="7:8" ht="15.75" customHeight="1" x14ac:dyDescent="0.2">
      <c r="G622" s="31"/>
      <c r="H622" s="31"/>
    </row>
    <row r="623" spans="7:8" ht="15.75" customHeight="1" x14ac:dyDescent="0.2">
      <c r="G623" s="31"/>
      <c r="H623" s="31"/>
    </row>
    <row r="624" spans="7:8" ht="15.75" customHeight="1" x14ac:dyDescent="0.2">
      <c r="G624" s="31"/>
      <c r="H624" s="31"/>
    </row>
    <row r="625" spans="7:8" ht="15.75" customHeight="1" x14ac:dyDescent="0.2">
      <c r="G625" s="31"/>
      <c r="H625" s="31"/>
    </row>
    <row r="626" spans="7:8" ht="15.75" customHeight="1" x14ac:dyDescent="0.2">
      <c r="G626" s="31"/>
      <c r="H626" s="31"/>
    </row>
    <row r="627" spans="7:8" ht="15.75" customHeight="1" x14ac:dyDescent="0.2">
      <c r="G627" s="31"/>
      <c r="H627" s="31"/>
    </row>
    <row r="628" spans="7:8" ht="15.75" customHeight="1" x14ac:dyDescent="0.2">
      <c r="G628" s="31"/>
      <c r="H628" s="31"/>
    </row>
    <row r="629" spans="7:8" ht="15.75" customHeight="1" x14ac:dyDescent="0.2">
      <c r="G629" s="31"/>
      <c r="H629" s="31"/>
    </row>
    <row r="630" spans="7:8" ht="15.75" customHeight="1" x14ac:dyDescent="0.2">
      <c r="G630" s="31"/>
      <c r="H630" s="31"/>
    </row>
    <row r="631" spans="7:8" ht="15.75" customHeight="1" x14ac:dyDescent="0.2">
      <c r="G631" s="31"/>
      <c r="H631" s="31"/>
    </row>
    <row r="632" spans="7:8" ht="15.75" customHeight="1" x14ac:dyDescent="0.2">
      <c r="G632" s="31"/>
      <c r="H632" s="31"/>
    </row>
    <row r="633" spans="7:8" ht="15.75" customHeight="1" x14ac:dyDescent="0.2">
      <c r="G633" s="31"/>
      <c r="H633" s="31"/>
    </row>
    <row r="634" spans="7:8" ht="15.75" customHeight="1" x14ac:dyDescent="0.2">
      <c r="G634" s="31"/>
      <c r="H634" s="31"/>
    </row>
    <row r="635" spans="7:8" ht="15.75" customHeight="1" x14ac:dyDescent="0.2">
      <c r="G635" s="31"/>
      <c r="H635" s="31"/>
    </row>
    <row r="636" spans="7:8" ht="15.75" customHeight="1" x14ac:dyDescent="0.2">
      <c r="G636" s="31"/>
      <c r="H636" s="31"/>
    </row>
    <row r="637" spans="7:8" ht="15.75" customHeight="1" x14ac:dyDescent="0.2">
      <c r="G637" s="31"/>
      <c r="H637" s="31"/>
    </row>
    <row r="638" spans="7:8" ht="15.75" customHeight="1" x14ac:dyDescent="0.2">
      <c r="G638" s="31"/>
      <c r="H638" s="31"/>
    </row>
    <row r="639" spans="7:8" ht="15.75" customHeight="1" x14ac:dyDescent="0.2">
      <c r="G639" s="31"/>
      <c r="H639" s="31"/>
    </row>
    <row r="640" spans="7:8" ht="15.75" customHeight="1" x14ac:dyDescent="0.2">
      <c r="G640" s="31"/>
      <c r="H640" s="31"/>
    </row>
    <row r="641" spans="7:8" ht="15.75" customHeight="1" x14ac:dyDescent="0.2">
      <c r="G641" s="31"/>
      <c r="H641" s="31"/>
    </row>
    <row r="642" spans="7:8" ht="15.75" customHeight="1" x14ac:dyDescent="0.2">
      <c r="G642" s="31"/>
      <c r="H642" s="31"/>
    </row>
    <row r="643" spans="7:8" ht="15.75" customHeight="1" x14ac:dyDescent="0.2">
      <c r="G643" s="31"/>
      <c r="H643" s="31"/>
    </row>
    <row r="644" spans="7:8" ht="15.75" customHeight="1" x14ac:dyDescent="0.2">
      <c r="G644" s="31"/>
      <c r="H644" s="31"/>
    </row>
    <row r="645" spans="7:8" ht="15.75" customHeight="1" x14ac:dyDescent="0.2">
      <c r="G645" s="31"/>
      <c r="H645" s="31"/>
    </row>
    <row r="646" spans="7:8" ht="15.75" customHeight="1" x14ac:dyDescent="0.2">
      <c r="G646" s="31"/>
      <c r="H646" s="31"/>
    </row>
    <row r="647" spans="7:8" ht="15.75" customHeight="1" x14ac:dyDescent="0.2">
      <c r="G647" s="31"/>
      <c r="H647" s="31"/>
    </row>
    <row r="648" spans="7:8" ht="15.75" customHeight="1" x14ac:dyDescent="0.2">
      <c r="G648" s="31"/>
      <c r="H648" s="31"/>
    </row>
    <row r="649" spans="7:8" ht="15.75" customHeight="1" x14ac:dyDescent="0.2">
      <c r="G649" s="31"/>
      <c r="H649" s="31"/>
    </row>
    <row r="650" spans="7:8" ht="15.75" customHeight="1" x14ac:dyDescent="0.2">
      <c r="G650" s="31"/>
      <c r="H650" s="31"/>
    </row>
    <row r="651" spans="7:8" ht="15.75" customHeight="1" x14ac:dyDescent="0.2">
      <c r="G651" s="31"/>
      <c r="H651" s="31"/>
    </row>
    <row r="652" spans="7:8" ht="15.75" customHeight="1" x14ac:dyDescent="0.2">
      <c r="G652" s="31"/>
      <c r="H652" s="31"/>
    </row>
    <row r="653" spans="7:8" ht="15.75" customHeight="1" x14ac:dyDescent="0.2">
      <c r="G653" s="31"/>
      <c r="H653" s="31"/>
    </row>
    <row r="654" spans="7:8" ht="15.75" customHeight="1" x14ac:dyDescent="0.2">
      <c r="G654" s="31"/>
      <c r="H654" s="31"/>
    </row>
    <row r="655" spans="7:8" ht="15.75" customHeight="1" x14ac:dyDescent="0.2">
      <c r="G655" s="31"/>
      <c r="H655" s="31"/>
    </row>
    <row r="656" spans="7:8" ht="15.75" customHeight="1" x14ac:dyDescent="0.2">
      <c r="G656" s="31"/>
      <c r="H656" s="31"/>
    </row>
    <row r="657" spans="7:8" ht="15.75" customHeight="1" x14ac:dyDescent="0.2">
      <c r="G657" s="31"/>
      <c r="H657" s="31"/>
    </row>
    <row r="658" spans="7:8" ht="15.75" customHeight="1" x14ac:dyDescent="0.2">
      <c r="G658" s="31"/>
      <c r="H658" s="31"/>
    </row>
    <row r="659" spans="7:8" ht="15.75" customHeight="1" x14ac:dyDescent="0.2">
      <c r="G659" s="31"/>
      <c r="H659" s="31"/>
    </row>
    <row r="660" spans="7:8" ht="15.75" customHeight="1" x14ac:dyDescent="0.2">
      <c r="G660" s="31"/>
      <c r="H660" s="31"/>
    </row>
    <row r="661" spans="7:8" ht="15.75" customHeight="1" x14ac:dyDescent="0.2">
      <c r="G661" s="31"/>
      <c r="H661" s="31"/>
    </row>
    <row r="662" spans="7:8" ht="15.75" customHeight="1" x14ac:dyDescent="0.2">
      <c r="G662" s="31"/>
      <c r="H662" s="31"/>
    </row>
    <row r="663" spans="7:8" ht="15.75" customHeight="1" x14ac:dyDescent="0.2">
      <c r="G663" s="31"/>
      <c r="H663" s="31"/>
    </row>
    <row r="664" spans="7:8" ht="15.75" customHeight="1" x14ac:dyDescent="0.2">
      <c r="G664" s="31"/>
      <c r="H664" s="31"/>
    </row>
    <row r="665" spans="7:8" ht="15.75" customHeight="1" x14ac:dyDescent="0.2">
      <c r="G665" s="31"/>
      <c r="H665" s="31"/>
    </row>
    <row r="666" spans="7:8" ht="15.75" customHeight="1" x14ac:dyDescent="0.2">
      <c r="G666" s="31"/>
      <c r="H666" s="31"/>
    </row>
    <row r="667" spans="7:8" ht="15.75" customHeight="1" x14ac:dyDescent="0.2">
      <c r="G667" s="31"/>
      <c r="H667" s="31"/>
    </row>
    <row r="668" spans="7:8" ht="15.75" customHeight="1" x14ac:dyDescent="0.2">
      <c r="G668" s="31"/>
      <c r="H668" s="31"/>
    </row>
    <row r="669" spans="7:8" ht="15.75" customHeight="1" x14ac:dyDescent="0.2">
      <c r="G669" s="31"/>
      <c r="H669" s="31"/>
    </row>
    <row r="670" spans="7:8" ht="15.75" customHeight="1" x14ac:dyDescent="0.2">
      <c r="G670" s="31"/>
      <c r="H670" s="31"/>
    </row>
    <row r="671" spans="7:8" ht="15.75" customHeight="1" x14ac:dyDescent="0.2">
      <c r="G671" s="31"/>
      <c r="H671" s="31"/>
    </row>
    <row r="672" spans="7:8" ht="15.75" customHeight="1" x14ac:dyDescent="0.2">
      <c r="G672" s="31"/>
      <c r="H672" s="31"/>
    </row>
    <row r="673" spans="7:8" ht="15.75" customHeight="1" x14ac:dyDescent="0.2">
      <c r="G673" s="31"/>
      <c r="H673" s="31"/>
    </row>
    <row r="674" spans="7:8" ht="15.75" customHeight="1" x14ac:dyDescent="0.2">
      <c r="G674" s="31"/>
      <c r="H674" s="31"/>
    </row>
    <row r="675" spans="7:8" ht="15.75" customHeight="1" x14ac:dyDescent="0.2">
      <c r="G675" s="31"/>
      <c r="H675" s="31"/>
    </row>
    <row r="676" spans="7:8" ht="15.75" customHeight="1" x14ac:dyDescent="0.2">
      <c r="G676" s="31"/>
      <c r="H676" s="31"/>
    </row>
    <row r="677" spans="7:8" ht="15.75" customHeight="1" x14ac:dyDescent="0.2">
      <c r="G677" s="31"/>
      <c r="H677" s="31"/>
    </row>
    <row r="678" spans="7:8" ht="15.75" customHeight="1" x14ac:dyDescent="0.2">
      <c r="G678" s="31"/>
      <c r="H678" s="31"/>
    </row>
    <row r="679" spans="7:8" ht="15.75" customHeight="1" x14ac:dyDescent="0.2">
      <c r="G679" s="31"/>
      <c r="H679" s="31"/>
    </row>
    <row r="680" spans="7:8" ht="15.75" customHeight="1" x14ac:dyDescent="0.2">
      <c r="G680" s="31"/>
      <c r="H680" s="31"/>
    </row>
    <row r="681" spans="7:8" ht="15.75" customHeight="1" x14ac:dyDescent="0.2">
      <c r="G681" s="31"/>
      <c r="H681" s="31"/>
    </row>
    <row r="682" spans="7:8" ht="15.75" customHeight="1" x14ac:dyDescent="0.2">
      <c r="G682" s="31"/>
      <c r="H682" s="31"/>
    </row>
    <row r="683" spans="7:8" ht="15.75" customHeight="1" x14ac:dyDescent="0.2">
      <c r="G683" s="31"/>
      <c r="H683" s="31"/>
    </row>
    <row r="684" spans="7:8" ht="15.75" customHeight="1" x14ac:dyDescent="0.2">
      <c r="G684" s="31"/>
      <c r="H684" s="31"/>
    </row>
    <row r="685" spans="7:8" ht="15.75" customHeight="1" x14ac:dyDescent="0.2">
      <c r="G685" s="31"/>
      <c r="H685" s="31"/>
    </row>
    <row r="686" spans="7:8" ht="15.75" customHeight="1" x14ac:dyDescent="0.2">
      <c r="G686" s="31"/>
      <c r="H686" s="31"/>
    </row>
    <row r="687" spans="7:8" ht="15.75" customHeight="1" x14ac:dyDescent="0.2">
      <c r="G687" s="31"/>
      <c r="H687" s="31"/>
    </row>
    <row r="688" spans="7:8" ht="15.75" customHeight="1" x14ac:dyDescent="0.2">
      <c r="G688" s="31"/>
      <c r="H688" s="31"/>
    </row>
    <row r="689" spans="7:8" ht="15.75" customHeight="1" x14ac:dyDescent="0.2">
      <c r="G689" s="31"/>
      <c r="H689" s="31"/>
    </row>
    <row r="690" spans="7:8" ht="15.75" customHeight="1" x14ac:dyDescent="0.2">
      <c r="G690" s="31"/>
      <c r="H690" s="31"/>
    </row>
    <row r="691" spans="7:8" ht="15.75" customHeight="1" x14ac:dyDescent="0.2">
      <c r="G691" s="31"/>
      <c r="H691" s="31"/>
    </row>
    <row r="692" spans="7:8" ht="15.75" customHeight="1" x14ac:dyDescent="0.2">
      <c r="G692" s="31"/>
      <c r="H692" s="31"/>
    </row>
    <row r="693" spans="7:8" ht="15.75" customHeight="1" x14ac:dyDescent="0.2">
      <c r="G693" s="31"/>
      <c r="H693" s="31"/>
    </row>
    <row r="694" spans="7:8" ht="15.75" customHeight="1" x14ac:dyDescent="0.2">
      <c r="G694" s="31"/>
      <c r="H694" s="31"/>
    </row>
    <row r="695" spans="7:8" ht="15.75" customHeight="1" x14ac:dyDescent="0.2">
      <c r="G695" s="31"/>
      <c r="H695" s="31"/>
    </row>
    <row r="696" spans="7:8" ht="15.75" customHeight="1" x14ac:dyDescent="0.2">
      <c r="G696" s="31"/>
      <c r="H696" s="31"/>
    </row>
    <row r="697" spans="7:8" ht="15.75" customHeight="1" x14ac:dyDescent="0.2">
      <c r="G697" s="31"/>
      <c r="H697" s="31"/>
    </row>
    <row r="698" spans="7:8" ht="15.75" customHeight="1" x14ac:dyDescent="0.2">
      <c r="G698" s="31"/>
      <c r="H698" s="31"/>
    </row>
    <row r="699" spans="7:8" ht="15.75" customHeight="1" x14ac:dyDescent="0.2">
      <c r="G699" s="31"/>
      <c r="H699" s="31"/>
    </row>
    <row r="700" spans="7:8" ht="15.75" customHeight="1" x14ac:dyDescent="0.2">
      <c r="G700" s="31"/>
      <c r="H700" s="31"/>
    </row>
    <row r="701" spans="7:8" ht="15.75" customHeight="1" x14ac:dyDescent="0.2">
      <c r="G701" s="31"/>
      <c r="H701" s="31"/>
    </row>
    <row r="702" spans="7:8" ht="15.75" customHeight="1" x14ac:dyDescent="0.2">
      <c r="G702" s="31"/>
      <c r="H702" s="31"/>
    </row>
    <row r="703" spans="7:8" ht="15.75" customHeight="1" x14ac:dyDescent="0.2">
      <c r="G703" s="31"/>
      <c r="H703" s="31"/>
    </row>
    <row r="704" spans="7:8" ht="15.75" customHeight="1" x14ac:dyDescent="0.2">
      <c r="G704" s="31"/>
      <c r="H704" s="31"/>
    </row>
    <row r="705" spans="7:8" ht="15.75" customHeight="1" x14ac:dyDescent="0.2">
      <c r="G705" s="31"/>
      <c r="H705" s="31"/>
    </row>
    <row r="706" spans="7:8" ht="15.75" customHeight="1" x14ac:dyDescent="0.2">
      <c r="G706" s="31"/>
      <c r="H706" s="31"/>
    </row>
    <row r="707" spans="7:8" ht="15.75" customHeight="1" x14ac:dyDescent="0.2">
      <c r="G707" s="31"/>
      <c r="H707" s="31"/>
    </row>
    <row r="708" spans="7:8" ht="15.75" customHeight="1" x14ac:dyDescent="0.2">
      <c r="G708" s="31"/>
      <c r="H708" s="31"/>
    </row>
    <row r="709" spans="7:8" ht="15.75" customHeight="1" x14ac:dyDescent="0.2">
      <c r="G709" s="31"/>
      <c r="H709" s="31"/>
    </row>
    <row r="710" spans="7:8" ht="15.75" customHeight="1" x14ac:dyDescent="0.2">
      <c r="G710" s="31"/>
      <c r="H710" s="31"/>
    </row>
    <row r="711" spans="7:8" ht="15.75" customHeight="1" x14ac:dyDescent="0.2">
      <c r="G711" s="31"/>
      <c r="H711" s="31"/>
    </row>
    <row r="712" spans="7:8" ht="15.75" customHeight="1" x14ac:dyDescent="0.2">
      <c r="G712" s="31"/>
      <c r="H712" s="31"/>
    </row>
    <row r="713" spans="7:8" ht="15.75" customHeight="1" x14ac:dyDescent="0.2">
      <c r="G713" s="31"/>
      <c r="H713" s="31"/>
    </row>
    <row r="714" spans="7:8" ht="15.75" customHeight="1" x14ac:dyDescent="0.2">
      <c r="G714" s="31"/>
      <c r="H714" s="31"/>
    </row>
    <row r="715" spans="7:8" ht="15.75" customHeight="1" x14ac:dyDescent="0.2">
      <c r="G715" s="31"/>
      <c r="H715" s="31"/>
    </row>
    <row r="716" spans="7:8" ht="15.75" customHeight="1" x14ac:dyDescent="0.2">
      <c r="G716" s="31"/>
      <c r="H716" s="31"/>
    </row>
    <row r="717" spans="7:8" ht="15.75" customHeight="1" x14ac:dyDescent="0.2">
      <c r="G717" s="31"/>
      <c r="H717" s="31"/>
    </row>
    <row r="718" spans="7:8" ht="15.75" customHeight="1" x14ac:dyDescent="0.2">
      <c r="G718" s="31"/>
      <c r="H718" s="31"/>
    </row>
    <row r="719" spans="7:8" ht="15.75" customHeight="1" x14ac:dyDescent="0.2">
      <c r="G719" s="31"/>
      <c r="H719" s="31"/>
    </row>
    <row r="720" spans="7:8" ht="15.75" customHeight="1" x14ac:dyDescent="0.2">
      <c r="G720" s="31"/>
      <c r="H720" s="31"/>
    </row>
    <row r="721" spans="7:8" ht="15.75" customHeight="1" x14ac:dyDescent="0.2">
      <c r="G721" s="31"/>
      <c r="H721" s="31"/>
    </row>
    <row r="722" spans="7:8" ht="15.75" customHeight="1" x14ac:dyDescent="0.2">
      <c r="G722" s="31"/>
      <c r="H722" s="31"/>
    </row>
    <row r="723" spans="7:8" ht="15.75" customHeight="1" x14ac:dyDescent="0.2">
      <c r="G723" s="31"/>
      <c r="H723" s="31"/>
    </row>
    <row r="724" spans="7:8" ht="15.75" customHeight="1" x14ac:dyDescent="0.2">
      <c r="G724" s="31"/>
      <c r="H724" s="31"/>
    </row>
    <row r="725" spans="7:8" ht="15.75" customHeight="1" x14ac:dyDescent="0.2">
      <c r="G725" s="31"/>
      <c r="H725" s="31"/>
    </row>
    <row r="726" spans="7:8" ht="15.75" customHeight="1" x14ac:dyDescent="0.2">
      <c r="G726" s="31"/>
      <c r="H726" s="31"/>
    </row>
    <row r="727" spans="7:8" ht="15.75" customHeight="1" x14ac:dyDescent="0.2">
      <c r="G727" s="31"/>
      <c r="H727" s="31"/>
    </row>
    <row r="728" spans="7:8" ht="15.75" customHeight="1" x14ac:dyDescent="0.2">
      <c r="G728" s="31"/>
      <c r="H728" s="31"/>
    </row>
    <row r="729" spans="7:8" ht="15.75" customHeight="1" x14ac:dyDescent="0.2">
      <c r="G729" s="31"/>
      <c r="H729" s="31"/>
    </row>
    <row r="730" spans="7:8" ht="15.75" customHeight="1" x14ac:dyDescent="0.2">
      <c r="G730" s="31"/>
      <c r="H730" s="31"/>
    </row>
    <row r="731" spans="7:8" ht="15.75" customHeight="1" x14ac:dyDescent="0.2">
      <c r="G731" s="31"/>
      <c r="H731" s="31"/>
    </row>
    <row r="732" spans="7:8" ht="15.75" customHeight="1" x14ac:dyDescent="0.2">
      <c r="G732" s="31"/>
      <c r="H732" s="31"/>
    </row>
    <row r="733" spans="7:8" ht="15.75" customHeight="1" x14ac:dyDescent="0.2">
      <c r="G733" s="31"/>
      <c r="H733" s="31"/>
    </row>
    <row r="734" spans="7:8" ht="15.75" customHeight="1" x14ac:dyDescent="0.2">
      <c r="G734" s="31"/>
      <c r="H734" s="31"/>
    </row>
    <row r="735" spans="7:8" ht="15.75" customHeight="1" x14ac:dyDescent="0.2">
      <c r="G735" s="31"/>
      <c r="H735" s="31"/>
    </row>
    <row r="736" spans="7:8" ht="15.75" customHeight="1" x14ac:dyDescent="0.2">
      <c r="G736" s="31"/>
      <c r="H736" s="31"/>
    </row>
    <row r="737" spans="7:8" ht="15.75" customHeight="1" x14ac:dyDescent="0.2">
      <c r="G737" s="31"/>
      <c r="H737" s="31"/>
    </row>
    <row r="738" spans="7:8" ht="15.75" customHeight="1" x14ac:dyDescent="0.2">
      <c r="G738" s="31"/>
      <c r="H738" s="31"/>
    </row>
    <row r="739" spans="7:8" ht="15.75" customHeight="1" x14ac:dyDescent="0.2">
      <c r="G739" s="31"/>
      <c r="H739" s="31"/>
    </row>
    <row r="740" spans="7:8" ht="15.75" customHeight="1" x14ac:dyDescent="0.2">
      <c r="G740" s="31"/>
      <c r="H740" s="31"/>
    </row>
    <row r="741" spans="7:8" ht="15.75" customHeight="1" x14ac:dyDescent="0.2">
      <c r="G741" s="31"/>
      <c r="H741" s="31"/>
    </row>
    <row r="742" spans="7:8" ht="15.75" customHeight="1" x14ac:dyDescent="0.2">
      <c r="G742" s="31"/>
      <c r="H742" s="31"/>
    </row>
    <row r="743" spans="7:8" ht="15.75" customHeight="1" x14ac:dyDescent="0.2">
      <c r="G743" s="31"/>
      <c r="H743" s="31"/>
    </row>
    <row r="744" spans="7:8" ht="15.75" customHeight="1" x14ac:dyDescent="0.2">
      <c r="G744" s="31"/>
      <c r="H744" s="31"/>
    </row>
    <row r="745" spans="7:8" ht="15.75" customHeight="1" x14ac:dyDescent="0.2">
      <c r="G745" s="31"/>
      <c r="H745" s="31"/>
    </row>
    <row r="746" spans="7:8" ht="15.75" customHeight="1" x14ac:dyDescent="0.2">
      <c r="G746" s="31"/>
      <c r="H746" s="31"/>
    </row>
    <row r="747" spans="7:8" ht="15.75" customHeight="1" x14ac:dyDescent="0.2">
      <c r="G747" s="31"/>
      <c r="H747" s="31"/>
    </row>
    <row r="748" spans="7:8" ht="15.75" customHeight="1" x14ac:dyDescent="0.2">
      <c r="G748" s="31"/>
      <c r="H748" s="31"/>
    </row>
    <row r="749" spans="7:8" ht="15.75" customHeight="1" x14ac:dyDescent="0.2">
      <c r="G749" s="31"/>
      <c r="H749" s="31"/>
    </row>
    <row r="750" spans="7:8" ht="15.75" customHeight="1" x14ac:dyDescent="0.2">
      <c r="G750" s="31"/>
      <c r="H750" s="31"/>
    </row>
    <row r="751" spans="7:8" ht="15.75" customHeight="1" x14ac:dyDescent="0.2">
      <c r="G751" s="31"/>
      <c r="H751" s="31"/>
    </row>
    <row r="752" spans="7:8" ht="15.75" customHeight="1" x14ac:dyDescent="0.2">
      <c r="G752" s="31"/>
      <c r="H752" s="31"/>
    </row>
    <row r="753" spans="7:8" ht="15.75" customHeight="1" x14ac:dyDescent="0.2">
      <c r="G753" s="31"/>
      <c r="H753" s="31"/>
    </row>
    <row r="754" spans="7:8" ht="15.75" customHeight="1" x14ac:dyDescent="0.2">
      <c r="G754" s="31"/>
      <c r="H754" s="31"/>
    </row>
    <row r="755" spans="7:8" ht="15.75" customHeight="1" x14ac:dyDescent="0.2">
      <c r="G755" s="31"/>
      <c r="H755" s="31"/>
    </row>
    <row r="756" spans="7:8" ht="15.75" customHeight="1" x14ac:dyDescent="0.2">
      <c r="G756" s="31"/>
      <c r="H756" s="31"/>
    </row>
    <row r="757" spans="7:8" ht="15.75" customHeight="1" x14ac:dyDescent="0.2">
      <c r="G757" s="31"/>
      <c r="H757" s="31"/>
    </row>
    <row r="758" spans="7:8" ht="15.75" customHeight="1" x14ac:dyDescent="0.2">
      <c r="G758" s="31"/>
      <c r="H758" s="31"/>
    </row>
    <row r="759" spans="7:8" ht="15.75" customHeight="1" x14ac:dyDescent="0.2">
      <c r="G759" s="31"/>
      <c r="H759" s="31"/>
    </row>
    <row r="760" spans="7:8" ht="15.75" customHeight="1" x14ac:dyDescent="0.2">
      <c r="G760" s="31"/>
      <c r="H760" s="31"/>
    </row>
    <row r="761" spans="7:8" ht="15.75" customHeight="1" x14ac:dyDescent="0.2">
      <c r="G761" s="31"/>
      <c r="H761" s="31"/>
    </row>
    <row r="762" spans="7:8" ht="15.75" customHeight="1" x14ac:dyDescent="0.2">
      <c r="G762" s="31"/>
      <c r="H762" s="31"/>
    </row>
    <row r="763" spans="7:8" ht="15.75" customHeight="1" x14ac:dyDescent="0.2">
      <c r="G763" s="31"/>
      <c r="H763" s="31"/>
    </row>
    <row r="764" spans="7:8" ht="15.75" customHeight="1" x14ac:dyDescent="0.2">
      <c r="G764" s="31"/>
      <c r="H764" s="31"/>
    </row>
    <row r="765" spans="7:8" ht="15.75" customHeight="1" x14ac:dyDescent="0.2">
      <c r="G765" s="31"/>
      <c r="H765" s="31"/>
    </row>
    <row r="766" spans="7:8" ht="15.75" customHeight="1" x14ac:dyDescent="0.2">
      <c r="G766" s="31"/>
      <c r="H766" s="31"/>
    </row>
    <row r="767" spans="7:8" ht="15.75" customHeight="1" x14ac:dyDescent="0.2">
      <c r="G767" s="31"/>
      <c r="H767" s="31"/>
    </row>
    <row r="768" spans="7:8" ht="15.75" customHeight="1" x14ac:dyDescent="0.2">
      <c r="G768" s="31"/>
      <c r="H768" s="31"/>
    </row>
    <row r="769" spans="7:8" ht="15.75" customHeight="1" x14ac:dyDescent="0.2">
      <c r="G769" s="31"/>
      <c r="H769" s="31"/>
    </row>
    <row r="770" spans="7:8" ht="15.75" customHeight="1" x14ac:dyDescent="0.2">
      <c r="G770" s="31"/>
      <c r="H770" s="31"/>
    </row>
    <row r="771" spans="7:8" ht="15.75" customHeight="1" x14ac:dyDescent="0.2">
      <c r="G771" s="31"/>
      <c r="H771" s="31"/>
    </row>
    <row r="772" spans="7:8" ht="15.75" customHeight="1" x14ac:dyDescent="0.2">
      <c r="G772" s="31"/>
      <c r="H772" s="31"/>
    </row>
    <row r="773" spans="7:8" ht="15.75" customHeight="1" x14ac:dyDescent="0.2">
      <c r="G773" s="31"/>
      <c r="H773" s="31"/>
    </row>
    <row r="774" spans="7:8" ht="15.75" customHeight="1" x14ac:dyDescent="0.2">
      <c r="G774" s="31"/>
      <c r="H774" s="31"/>
    </row>
    <row r="775" spans="7:8" ht="15.75" customHeight="1" x14ac:dyDescent="0.2">
      <c r="G775" s="31"/>
      <c r="H775" s="31"/>
    </row>
    <row r="776" spans="7:8" ht="15.75" customHeight="1" x14ac:dyDescent="0.2">
      <c r="G776" s="31"/>
      <c r="H776" s="31"/>
    </row>
    <row r="777" spans="7:8" ht="15.75" customHeight="1" x14ac:dyDescent="0.2">
      <c r="G777" s="31"/>
      <c r="H777" s="31"/>
    </row>
    <row r="778" spans="7:8" ht="15.75" customHeight="1" x14ac:dyDescent="0.2">
      <c r="G778" s="31"/>
      <c r="H778" s="31"/>
    </row>
    <row r="779" spans="7:8" ht="15.75" customHeight="1" x14ac:dyDescent="0.2">
      <c r="G779" s="31"/>
      <c r="H779" s="31"/>
    </row>
    <row r="780" spans="7:8" ht="15.75" customHeight="1" x14ac:dyDescent="0.2">
      <c r="G780" s="31"/>
      <c r="H780" s="31"/>
    </row>
    <row r="781" spans="7:8" ht="15.75" customHeight="1" x14ac:dyDescent="0.2">
      <c r="G781" s="31"/>
      <c r="H781" s="31"/>
    </row>
    <row r="782" spans="7:8" ht="15.75" customHeight="1" x14ac:dyDescent="0.2">
      <c r="G782" s="31"/>
      <c r="H782" s="31"/>
    </row>
    <row r="783" spans="7:8" ht="15.75" customHeight="1" x14ac:dyDescent="0.2">
      <c r="G783" s="31"/>
      <c r="H783" s="31"/>
    </row>
    <row r="784" spans="7:8" ht="15.75" customHeight="1" x14ac:dyDescent="0.2">
      <c r="G784" s="31"/>
      <c r="H784" s="31"/>
    </row>
    <row r="785" spans="7:8" ht="15.75" customHeight="1" x14ac:dyDescent="0.2">
      <c r="G785" s="31"/>
      <c r="H785" s="31"/>
    </row>
    <row r="786" spans="7:8" ht="15.75" customHeight="1" x14ac:dyDescent="0.2">
      <c r="G786" s="31"/>
      <c r="H786" s="31"/>
    </row>
    <row r="787" spans="7:8" ht="15.75" customHeight="1" x14ac:dyDescent="0.2">
      <c r="G787" s="31"/>
      <c r="H787" s="31"/>
    </row>
    <row r="788" spans="7:8" ht="15.75" customHeight="1" x14ac:dyDescent="0.2">
      <c r="G788" s="31"/>
      <c r="H788" s="31"/>
    </row>
    <row r="789" spans="7:8" ht="15.75" customHeight="1" x14ac:dyDescent="0.2">
      <c r="G789" s="31"/>
      <c r="H789" s="31"/>
    </row>
    <row r="790" spans="7:8" ht="15.75" customHeight="1" x14ac:dyDescent="0.2">
      <c r="G790" s="31"/>
      <c r="H790" s="31"/>
    </row>
    <row r="791" spans="7:8" ht="15.75" customHeight="1" x14ac:dyDescent="0.2">
      <c r="G791" s="31"/>
      <c r="H791" s="31"/>
    </row>
    <row r="792" spans="7:8" ht="15.75" customHeight="1" x14ac:dyDescent="0.2">
      <c r="G792" s="31"/>
      <c r="H792" s="31"/>
    </row>
    <row r="793" spans="7:8" ht="15.75" customHeight="1" x14ac:dyDescent="0.2">
      <c r="G793" s="31"/>
      <c r="H793" s="31"/>
    </row>
    <row r="794" spans="7:8" ht="15.75" customHeight="1" x14ac:dyDescent="0.2">
      <c r="G794" s="31"/>
      <c r="H794" s="31"/>
    </row>
    <row r="795" spans="7:8" ht="15.75" customHeight="1" x14ac:dyDescent="0.2">
      <c r="G795" s="31"/>
      <c r="H795" s="31"/>
    </row>
    <row r="796" spans="7:8" ht="15.75" customHeight="1" x14ac:dyDescent="0.2">
      <c r="G796" s="31"/>
      <c r="H796" s="31"/>
    </row>
    <row r="797" spans="7:8" ht="15.75" customHeight="1" x14ac:dyDescent="0.2">
      <c r="G797" s="31"/>
      <c r="H797" s="31"/>
    </row>
    <row r="798" spans="7:8" ht="15.75" customHeight="1" x14ac:dyDescent="0.2">
      <c r="G798" s="31"/>
      <c r="H798" s="31"/>
    </row>
    <row r="799" spans="7:8" ht="15.75" customHeight="1" x14ac:dyDescent="0.2">
      <c r="G799" s="31"/>
      <c r="H799" s="31"/>
    </row>
    <row r="800" spans="7:8" ht="15.75" customHeight="1" x14ac:dyDescent="0.2">
      <c r="G800" s="31"/>
      <c r="H800" s="31"/>
    </row>
    <row r="801" spans="7:8" ht="15.75" customHeight="1" x14ac:dyDescent="0.2">
      <c r="G801" s="31"/>
      <c r="H801" s="31"/>
    </row>
    <row r="802" spans="7:8" ht="15.75" customHeight="1" x14ac:dyDescent="0.2">
      <c r="G802" s="31"/>
      <c r="H802" s="31"/>
    </row>
    <row r="803" spans="7:8" ht="15.75" customHeight="1" x14ac:dyDescent="0.2">
      <c r="G803" s="31"/>
      <c r="H803" s="31"/>
    </row>
    <row r="804" spans="7:8" ht="15.75" customHeight="1" x14ac:dyDescent="0.2">
      <c r="G804" s="31"/>
      <c r="H804" s="31"/>
    </row>
    <row r="805" spans="7:8" ht="15.75" customHeight="1" x14ac:dyDescent="0.2">
      <c r="G805" s="31"/>
      <c r="H805" s="31"/>
    </row>
    <row r="806" spans="7:8" ht="15.75" customHeight="1" x14ac:dyDescent="0.2">
      <c r="G806" s="31"/>
      <c r="H806" s="31"/>
    </row>
    <row r="807" spans="7:8" ht="15.75" customHeight="1" x14ac:dyDescent="0.2">
      <c r="G807" s="31"/>
      <c r="H807" s="31"/>
    </row>
    <row r="808" spans="7:8" ht="15.75" customHeight="1" x14ac:dyDescent="0.2">
      <c r="G808" s="31"/>
      <c r="H808" s="31"/>
    </row>
    <row r="809" spans="7:8" ht="15.75" customHeight="1" x14ac:dyDescent="0.2">
      <c r="G809" s="31"/>
      <c r="H809" s="31"/>
    </row>
    <row r="810" spans="7:8" ht="15.75" customHeight="1" x14ac:dyDescent="0.2">
      <c r="G810" s="31"/>
      <c r="H810" s="31"/>
    </row>
    <row r="811" spans="7:8" ht="15.75" customHeight="1" x14ac:dyDescent="0.2">
      <c r="G811" s="31"/>
      <c r="H811" s="31"/>
    </row>
    <row r="812" spans="7:8" ht="15.75" customHeight="1" x14ac:dyDescent="0.2">
      <c r="G812" s="31"/>
      <c r="H812" s="31"/>
    </row>
    <row r="813" spans="7:8" ht="15.75" customHeight="1" x14ac:dyDescent="0.2">
      <c r="G813" s="31"/>
      <c r="H813" s="31"/>
    </row>
    <row r="814" spans="7:8" ht="15.75" customHeight="1" x14ac:dyDescent="0.2">
      <c r="G814" s="31"/>
      <c r="H814" s="31"/>
    </row>
    <row r="815" spans="7:8" ht="15.75" customHeight="1" x14ac:dyDescent="0.2">
      <c r="G815" s="31"/>
      <c r="H815" s="31"/>
    </row>
    <row r="816" spans="7:8" ht="15.75" customHeight="1" x14ac:dyDescent="0.2">
      <c r="G816" s="31"/>
      <c r="H816" s="31"/>
    </row>
    <row r="817" spans="7:8" ht="15.75" customHeight="1" x14ac:dyDescent="0.2">
      <c r="G817" s="31"/>
      <c r="H817" s="31"/>
    </row>
    <row r="818" spans="7:8" ht="15.75" customHeight="1" x14ac:dyDescent="0.2">
      <c r="G818" s="31"/>
      <c r="H818" s="31"/>
    </row>
    <row r="819" spans="7:8" ht="15.75" customHeight="1" x14ac:dyDescent="0.2">
      <c r="G819" s="31"/>
      <c r="H819" s="31"/>
    </row>
    <row r="820" spans="7:8" ht="15.75" customHeight="1" x14ac:dyDescent="0.2">
      <c r="G820" s="31"/>
      <c r="H820" s="31"/>
    </row>
    <row r="821" spans="7:8" ht="15.75" customHeight="1" x14ac:dyDescent="0.2">
      <c r="G821" s="31"/>
      <c r="H821" s="31"/>
    </row>
    <row r="822" spans="7:8" ht="15.75" customHeight="1" x14ac:dyDescent="0.2">
      <c r="G822" s="31"/>
      <c r="H822" s="31"/>
    </row>
    <row r="823" spans="7:8" ht="15.75" customHeight="1" x14ac:dyDescent="0.2">
      <c r="G823" s="31"/>
      <c r="H823" s="31"/>
    </row>
    <row r="824" spans="7:8" ht="15.75" customHeight="1" x14ac:dyDescent="0.2">
      <c r="G824" s="31"/>
      <c r="H824" s="31"/>
    </row>
    <row r="825" spans="7:8" ht="15.75" customHeight="1" x14ac:dyDescent="0.2">
      <c r="G825" s="31"/>
      <c r="H825" s="31"/>
    </row>
    <row r="826" spans="7:8" ht="15.75" customHeight="1" x14ac:dyDescent="0.2">
      <c r="G826" s="31"/>
      <c r="H826" s="31"/>
    </row>
    <row r="827" spans="7:8" ht="15.75" customHeight="1" x14ac:dyDescent="0.2">
      <c r="G827" s="31"/>
      <c r="H827" s="31"/>
    </row>
    <row r="828" spans="7:8" ht="15.75" customHeight="1" x14ac:dyDescent="0.2">
      <c r="G828" s="31"/>
      <c r="H828" s="31"/>
    </row>
    <row r="829" spans="7:8" ht="15.75" customHeight="1" x14ac:dyDescent="0.2">
      <c r="G829" s="31"/>
      <c r="H829" s="31"/>
    </row>
    <row r="830" spans="7:8" ht="15.75" customHeight="1" x14ac:dyDescent="0.2">
      <c r="G830" s="31"/>
      <c r="H830" s="31"/>
    </row>
    <row r="831" spans="7:8" ht="15.75" customHeight="1" x14ac:dyDescent="0.2">
      <c r="G831" s="31"/>
      <c r="H831" s="31"/>
    </row>
    <row r="832" spans="7:8" ht="15.75" customHeight="1" x14ac:dyDescent="0.2">
      <c r="G832" s="31"/>
      <c r="H832" s="31"/>
    </row>
    <row r="833" spans="7:8" ht="15.75" customHeight="1" x14ac:dyDescent="0.2">
      <c r="G833" s="31"/>
      <c r="H833" s="31"/>
    </row>
    <row r="834" spans="7:8" ht="15.75" customHeight="1" x14ac:dyDescent="0.2">
      <c r="G834" s="31"/>
      <c r="H834" s="31"/>
    </row>
    <row r="835" spans="7:8" ht="15.75" customHeight="1" x14ac:dyDescent="0.2">
      <c r="G835" s="31"/>
      <c r="H835" s="31"/>
    </row>
    <row r="836" spans="7:8" ht="15.75" customHeight="1" x14ac:dyDescent="0.2">
      <c r="G836" s="31"/>
      <c r="H836" s="31"/>
    </row>
    <row r="837" spans="7:8" ht="15.75" customHeight="1" x14ac:dyDescent="0.2">
      <c r="G837" s="31"/>
      <c r="H837" s="31"/>
    </row>
    <row r="838" spans="7:8" ht="15.75" customHeight="1" x14ac:dyDescent="0.2">
      <c r="G838" s="31"/>
      <c r="H838" s="31"/>
    </row>
    <row r="839" spans="7:8" ht="15.75" customHeight="1" x14ac:dyDescent="0.2">
      <c r="G839" s="31"/>
      <c r="H839" s="31"/>
    </row>
    <row r="840" spans="7:8" ht="15.75" customHeight="1" x14ac:dyDescent="0.2">
      <c r="G840" s="31"/>
      <c r="H840" s="31"/>
    </row>
    <row r="841" spans="7:8" ht="15.75" customHeight="1" x14ac:dyDescent="0.2">
      <c r="G841" s="31"/>
      <c r="H841" s="31"/>
    </row>
    <row r="842" spans="7:8" ht="15.75" customHeight="1" x14ac:dyDescent="0.2">
      <c r="G842" s="31"/>
      <c r="H842" s="31"/>
    </row>
    <row r="843" spans="7:8" ht="15.75" customHeight="1" x14ac:dyDescent="0.2">
      <c r="G843" s="31"/>
      <c r="H843" s="31"/>
    </row>
    <row r="844" spans="7:8" ht="15.75" customHeight="1" x14ac:dyDescent="0.2">
      <c r="G844" s="31"/>
      <c r="H844" s="31"/>
    </row>
    <row r="845" spans="7:8" ht="15.75" customHeight="1" x14ac:dyDescent="0.2">
      <c r="G845" s="31"/>
      <c r="H845" s="31"/>
    </row>
    <row r="846" spans="7:8" ht="15.75" customHeight="1" x14ac:dyDescent="0.2">
      <c r="G846" s="31"/>
      <c r="H846" s="31"/>
    </row>
    <row r="847" spans="7:8" ht="15.75" customHeight="1" x14ac:dyDescent="0.2">
      <c r="G847" s="31"/>
      <c r="H847" s="31"/>
    </row>
    <row r="848" spans="7:8" ht="15.75" customHeight="1" x14ac:dyDescent="0.2">
      <c r="G848" s="31"/>
      <c r="H848" s="31"/>
    </row>
    <row r="849" spans="7:8" ht="15.75" customHeight="1" x14ac:dyDescent="0.2">
      <c r="G849" s="31"/>
      <c r="H849" s="31"/>
    </row>
    <row r="850" spans="7:8" ht="15.75" customHeight="1" x14ac:dyDescent="0.2">
      <c r="G850" s="31"/>
      <c r="H850" s="31"/>
    </row>
    <row r="851" spans="7:8" ht="15.75" customHeight="1" x14ac:dyDescent="0.2">
      <c r="G851" s="31"/>
      <c r="H851" s="31"/>
    </row>
    <row r="852" spans="7:8" ht="15.75" customHeight="1" x14ac:dyDescent="0.2">
      <c r="G852" s="31"/>
      <c r="H852" s="31"/>
    </row>
    <row r="853" spans="7:8" ht="15.75" customHeight="1" x14ac:dyDescent="0.2">
      <c r="G853" s="31"/>
      <c r="H853" s="31"/>
    </row>
    <row r="854" spans="7:8" ht="15.75" customHeight="1" x14ac:dyDescent="0.2">
      <c r="G854" s="31"/>
      <c r="H854" s="31"/>
    </row>
    <row r="855" spans="7:8" ht="15.75" customHeight="1" x14ac:dyDescent="0.2">
      <c r="G855" s="31"/>
      <c r="H855" s="31"/>
    </row>
    <row r="856" spans="7:8" ht="15.75" customHeight="1" x14ac:dyDescent="0.2">
      <c r="G856" s="31"/>
      <c r="H856" s="31"/>
    </row>
    <row r="857" spans="7:8" ht="15.75" customHeight="1" x14ac:dyDescent="0.2">
      <c r="G857" s="31"/>
      <c r="H857" s="31"/>
    </row>
    <row r="858" spans="7:8" ht="15.75" customHeight="1" x14ac:dyDescent="0.2">
      <c r="G858" s="31"/>
      <c r="H858" s="31"/>
    </row>
    <row r="859" spans="7:8" ht="15.75" customHeight="1" x14ac:dyDescent="0.2">
      <c r="G859" s="31"/>
      <c r="H859" s="31"/>
    </row>
    <row r="860" spans="7:8" ht="15.75" customHeight="1" x14ac:dyDescent="0.2">
      <c r="G860" s="31"/>
      <c r="H860" s="31"/>
    </row>
    <row r="861" spans="7:8" ht="15.75" customHeight="1" x14ac:dyDescent="0.2">
      <c r="G861" s="31"/>
      <c r="H861" s="31"/>
    </row>
    <row r="862" spans="7:8" ht="15.75" customHeight="1" x14ac:dyDescent="0.2">
      <c r="G862" s="31"/>
      <c r="H862" s="31"/>
    </row>
    <row r="863" spans="7:8" ht="15.75" customHeight="1" x14ac:dyDescent="0.2">
      <c r="G863" s="31"/>
      <c r="H863" s="31"/>
    </row>
    <row r="864" spans="7:8" ht="15.75" customHeight="1" x14ac:dyDescent="0.2">
      <c r="G864" s="31"/>
      <c r="H864" s="31"/>
    </row>
    <row r="865" spans="7:8" ht="15.75" customHeight="1" x14ac:dyDescent="0.2">
      <c r="G865" s="31"/>
      <c r="H865" s="31"/>
    </row>
    <row r="866" spans="7:8" ht="15.75" customHeight="1" x14ac:dyDescent="0.2">
      <c r="G866" s="31"/>
      <c r="H866" s="31"/>
    </row>
    <row r="867" spans="7:8" ht="15.75" customHeight="1" x14ac:dyDescent="0.2">
      <c r="G867" s="31"/>
      <c r="H867" s="31"/>
    </row>
    <row r="868" spans="7:8" ht="15.75" customHeight="1" x14ac:dyDescent="0.2">
      <c r="G868" s="31"/>
      <c r="H868" s="31"/>
    </row>
    <row r="869" spans="7:8" ht="15.75" customHeight="1" x14ac:dyDescent="0.2">
      <c r="G869" s="31"/>
      <c r="H869" s="31"/>
    </row>
    <row r="870" spans="7:8" ht="15.75" customHeight="1" x14ac:dyDescent="0.2">
      <c r="G870" s="31"/>
      <c r="H870" s="31"/>
    </row>
    <row r="871" spans="7:8" ht="15.75" customHeight="1" x14ac:dyDescent="0.2">
      <c r="G871" s="31"/>
      <c r="H871" s="31"/>
    </row>
    <row r="872" spans="7:8" ht="15.75" customHeight="1" x14ac:dyDescent="0.2">
      <c r="G872" s="31"/>
      <c r="H872" s="31"/>
    </row>
    <row r="873" spans="7:8" ht="15.75" customHeight="1" x14ac:dyDescent="0.2">
      <c r="G873" s="31"/>
      <c r="H873" s="31"/>
    </row>
    <row r="874" spans="7:8" ht="15.75" customHeight="1" x14ac:dyDescent="0.2">
      <c r="G874" s="31"/>
      <c r="H874" s="31"/>
    </row>
    <row r="875" spans="7:8" ht="15.75" customHeight="1" x14ac:dyDescent="0.2">
      <c r="G875" s="31"/>
      <c r="H875" s="31"/>
    </row>
    <row r="876" spans="7:8" ht="15.75" customHeight="1" x14ac:dyDescent="0.2">
      <c r="G876" s="31"/>
      <c r="H876" s="31"/>
    </row>
    <row r="877" spans="7:8" ht="15.75" customHeight="1" x14ac:dyDescent="0.2">
      <c r="G877" s="31"/>
      <c r="H877" s="31"/>
    </row>
    <row r="878" spans="7:8" ht="15.75" customHeight="1" x14ac:dyDescent="0.2">
      <c r="G878" s="31"/>
      <c r="H878" s="31"/>
    </row>
    <row r="879" spans="7:8" ht="15.75" customHeight="1" x14ac:dyDescent="0.2">
      <c r="G879" s="31"/>
      <c r="H879" s="31"/>
    </row>
    <row r="880" spans="7:8" ht="15.75" customHeight="1" x14ac:dyDescent="0.2">
      <c r="G880" s="31"/>
      <c r="H880" s="31"/>
    </row>
    <row r="881" spans="7:8" ht="15.75" customHeight="1" x14ac:dyDescent="0.2">
      <c r="G881" s="31"/>
      <c r="H881" s="31"/>
    </row>
    <row r="882" spans="7:8" ht="15.75" customHeight="1" x14ac:dyDescent="0.2">
      <c r="G882" s="31"/>
      <c r="H882" s="31"/>
    </row>
    <row r="883" spans="7:8" ht="15.75" customHeight="1" x14ac:dyDescent="0.2">
      <c r="G883" s="31"/>
      <c r="H883" s="31"/>
    </row>
    <row r="884" spans="7:8" ht="15.75" customHeight="1" x14ac:dyDescent="0.2">
      <c r="G884" s="31"/>
      <c r="H884" s="31"/>
    </row>
    <row r="885" spans="7:8" ht="15.75" customHeight="1" x14ac:dyDescent="0.2">
      <c r="G885" s="31"/>
      <c r="H885" s="31"/>
    </row>
    <row r="886" spans="7:8" ht="15.75" customHeight="1" x14ac:dyDescent="0.2">
      <c r="G886" s="31"/>
      <c r="H886" s="31"/>
    </row>
    <row r="887" spans="7:8" ht="15.75" customHeight="1" x14ac:dyDescent="0.2">
      <c r="G887" s="31"/>
      <c r="H887" s="31"/>
    </row>
    <row r="888" spans="7:8" ht="15.75" customHeight="1" x14ac:dyDescent="0.2">
      <c r="G888" s="31"/>
      <c r="H888" s="31"/>
    </row>
    <row r="889" spans="7:8" ht="15.75" customHeight="1" x14ac:dyDescent="0.2">
      <c r="G889" s="31"/>
      <c r="H889" s="31"/>
    </row>
    <row r="890" spans="7:8" ht="15.75" customHeight="1" x14ac:dyDescent="0.2">
      <c r="G890" s="31"/>
      <c r="H890" s="31"/>
    </row>
    <row r="891" spans="7:8" ht="15.75" customHeight="1" x14ac:dyDescent="0.2">
      <c r="G891" s="31"/>
      <c r="H891" s="31"/>
    </row>
    <row r="892" spans="7:8" ht="15.75" customHeight="1" x14ac:dyDescent="0.2">
      <c r="G892" s="31"/>
      <c r="H892" s="31"/>
    </row>
    <row r="893" spans="7:8" ht="15.75" customHeight="1" x14ac:dyDescent="0.2">
      <c r="G893" s="31"/>
      <c r="H893" s="31"/>
    </row>
    <row r="894" spans="7:8" ht="15.75" customHeight="1" x14ac:dyDescent="0.2">
      <c r="G894" s="31"/>
      <c r="H894" s="31"/>
    </row>
    <row r="895" spans="7:8" ht="15.75" customHeight="1" x14ac:dyDescent="0.2">
      <c r="G895" s="31"/>
      <c r="H895" s="31"/>
    </row>
    <row r="896" spans="7:8" ht="15.75" customHeight="1" x14ac:dyDescent="0.2">
      <c r="G896" s="31"/>
      <c r="H896" s="31"/>
    </row>
    <row r="897" spans="7:8" ht="15.75" customHeight="1" x14ac:dyDescent="0.2">
      <c r="G897" s="31"/>
      <c r="H897" s="31"/>
    </row>
    <row r="898" spans="7:8" ht="15.75" customHeight="1" x14ac:dyDescent="0.2">
      <c r="G898" s="31"/>
      <c r="H898" s="31"/>
    </row>
    <row r="899" spans="7:8" ht="15.75" customHeight="1" x14ac:dyDescent="0.2">
      <c r="G899" s="31"/>
      <c r="H899" s="31"/>
    </row>
    <row r="900" spans="7:8" ht="15.75" customHeight="1" x14ac:dyDescent="0.2">
      <c r="G900" s="31"/>
      <c r="H900" s="31"/>
    </row>
    <row r="901" spans="7:8" ht="15.75" customHeight="1" x14ac:dyDescent="0.2">
      <c r="G901" s="31"/>
      <c r="H901" s="31"/>
    </row>
    <row r="902" spans="7:8" ht="15.75" customHeight="1" x14ac:dyDescent="0.2">
      <c r="G902" s="31"/>
      <c r="H902" s="31"/>
    </row>
    <row r="903" spans="7:8" ht="15.75" customHeight="1" x14ac:dyDescent="0.2">
      <c r="G903" s="31"/>
      <c r="H903" s="31"/>
    </row>
    <row r="904" spans="7:8" ht="15.75" customHeight="1" x14ac:dyDescent="0.2">
      <c r="G904" s="31"/>
      <c r="H904" s="31"/>
    </row>
    <row r="905" spans="7:8" ht="15.75" customHeight="1" x14ac:dyDescent="0.2">
      <c r="G905" s="31"/>
      <c r="H905" s="31"/>
    </row>
    <row r="906" spans="7:8" ht="15.75" customHeight="1" x14ac:dyDescent="0.2">
      <c r="G906" s="31"/>
      <c r="H906" s="31"/>
    </row>
    <row r="907" spans="7:8" ht="15.75" customHeight="1" x14ac:dyDescent="0.2">
      <c r="G907" s="31"/>
      <c r="H907" s="31"/>
    </row>
    <row r="908" spans="7:8" ht="15.75" customHeight="1" x14ac:dyDescent="0.2">
      <c r="G908" s="31"/>
      <c r="H908" s="31"/>
    </row>
    <row r="909" spans="7:8" ht="15.75" customHeight="1" x14ac:dyDescent="0.2">
      <c r="G909" s="31"/>
      <c r="H909" s="31"/>
    </row>
    <row r="910" spans="7:8" ht="15.75" customHeight="1" x14ac:dyDescent="0.2">
      <c r="G910" s="31"/>
      <c r="H910" s="31"/>
    </row>
    <row r="911" spans="7:8" ht="15.75" customHeight="1" x14ac:dyDescent="0.2">
      <c r="G911" s="31"/>
      <c r="H911" s="31"/>
    </row>
    <row r="912" spans="7:8" ht="15.75" customHeight="1" x14ac:dyDescent="0.2">
      <c r="G912" s="31"/>
      <c r="H912" s="31"/>
    </row>
    <row r="913" spans="7:8" ht="15.75" customHeight="1" x14ac:dyDescent="0.2">
      <c r="G913" s="31"/>
      <c r="H913" s="31"/>
    </row>
    <row r="914" spans="7:8" ht="15.75" customHeight="1" x14ac:dyDescent="0.2">
      <c r="G914" s="31"/>
      <c r="H914" s="31"/>
    </row>
    <row r="915" spans="7:8" ht="15.75" customHeight="1" x14ac:dyDescent="0.2">
      <c r="G915" s="31"/>
      <c r="H915" s="31"/>
    </row>
    <row r="916" spans="7:8" ht="15.75" customHeight="1" x14ac:dyDescent="0.2">
      <c r="G916" s="31"/>
      <c r="H916" s="31"/>
    </row>
    <row r="917" spans="7:8" ht="15.75" customHeight="1" x14ac:dyDescent="0.2">
      <c r="G917" s="31"/>
      <c r="H917" s="31"/>
    </row>
    <row r="918" spans="7:8" ht="15.75" customHeight="1" x14ac:dyDescent="0.2">
      <c r="G918" s="31"/>
      <c r="H918" s="31"/>
    </row>
    <row r="919" spans="7:8" ht="15.75" customHeight="1" x14ac:dyDescent="0.2">
      <c r="G919" s="31"/>
      <c r="H919" s="31"/>
    </row>
    <row r="920" spans="7:8" ht="15.75" customHeight="1" x14ac:dyDescent="0.2">
      <c r="G920" s="31"/>
      <c r="H920" s="31"/>
    </row>
    <row r="921" spans="7:8" ht="15.75" customHeight="1" x14ac:dyDescent="0.2">
      <c r="G921" s="31"/>
      <c r="H921" s="31"/>
    </row>
    <row r="922" spans="7:8" ht="15.75" customHeight="1" x14ac:dyDescent="0.2">
      <c r="G922" s="31"/>
      <c r="H922" s="31"/>
    </row>
    <row r="923" spans="7:8" ht="15.75" customHeight="1" x14ac:dyDescent="0.2">
      <c r="G923" s="31"/>
      <c r="H923" s="31"/>
    </row>
    <row r="924" spans="7:8" ht="15.75" customHeight="1" x14ac:dyDescent="0.2">
      <c r="G924" s="31"/>
      <c r="H924" s="31"/>
    </row>
    <row r="925" spans="7:8" ht="15.75" customHeight="1" x14ac:dyDescent="0.2">
      <c r="G925" s="31"/>
      <c r="H925" s="31"/>
    </row>
    <row r="926" spans="7:8" ht="15.75" customHeight="1" x14ac:dyDescent="0.2">
      <c r="G926" s="31"/>
      <c r="H926" s="31"/>
    </row>
    <row r="927" spans="7:8" ht="15.75" customHeight="1" x14ac:dyDescent="0.2">
      <c r="G927" s="31"/>
      <c r="H927" s="31"/>
    </row>
    <row r="928" spans="7:8" ht="15.75" customHeight="1" x14ac:dyDescent="0.2">
      <c r="G928" s="31"/>
      <c r="H928" s="31"/>
    </row>
    <row r="929" spans="7:8" ht="15.75" customHeight="1" x14ac:dyDescent="0.2">
      <c r="G929" s="31"/>
      <c r="H929" s="31"/>
    </row>
    <row r="930" spans="7:8" ht="15.75" customHeight="1" x14ac:dyDescent="0.2">
      <c r="G930" s="31"/>
      <c r="H930" s="31"/>
    </row>
    <row r="931" spans="7:8" ht="15.75" customHeight="1" x14ac:dyDescent="0.2">
      <c r="G931" s="31"/>
      <c r="H931" s="31"/>
    </row>
    <row r="932" spans="7:8" ht="15.75" customHeight="1" x14ac:dyDescent="0.2">
      <c r="G932" s="31"/>
      <c r="H932" s="31"/>
    </row>
    <row r="933" spans="7:8" ht="15.75" customHeight="1" x14ac:dyDescent="0.2">
      <c r="G933" s="31"/>
      <c r="H933" s="31"/>
    </row>
    <row r="934" spans="7:8" ht="15.75" customHeight="1" x14ac:dyDescent="0.2">
      <c r="G934" s="31"/>
      <c r="H934" s="31"/>
    </row>
    <row r="935" spans="7:8" ht="15.75" customHeight="1" x14ac:dyDescent="0.2">
      <c r="G935" s="31"/>
      <c r="H935" s="31"/>
    </row>
    <row r="936" spans="7:8" ht="15.75" customHeight="1" x14ac:dyDescent="0.2">
      <c r="G936" s="31"/>
      <c r="H936" s="31"/>
    </row>
    <row r="937" spans="7:8" ht="15.75" customHeight="1" x14ac:dyDescent="0.2">
      <c r="G937" s="31"/>
      <c r="H937" s="31"/>
    </row>
    <row r="938" spans="7:8" ht="15.75" customHeight="1" x14ac:dyDescent="0.2">
      <c r="G938" s="31"/>
      <c r="H938" s="31"/>
    </row>
    <row r="939" spans="7:8" ht="15.75" customHeight="1" x14ac:dyDescent="0.2">
      <c r="G939" s="31"/>
      <c r="H939" s="31"/>
    </row>
    <row r="940" spans="7:8" ht="15.75" customHeight="1" x14ac:dyDescent="0.2">
      <c r="G940" s="31"/>
      <c r="H940" s="31"/>
    </row>
    <row r="941" spans="7:8" ht="15.75" customHeight="1" x14ac:dyDescent="0.2">
      <c r="G941" s="31"/>
      <c r="H941" s="31"/>
    </row>
    <row r="942" spans="7:8" ht="15.75" customHeight="1" x14ac:dyDescent="0.2">
      <c r="G942" s="31"/>
      <c r="H942" s="31"/>
    </row>
    <row r="943" spans="7:8" ht="15.75" customHeight="1" x14ac:dyDescent="0.2">
      <c r="G943" s="31"/>
      <c r="H943" s="31"/>
    </row>
    <row r="944" spans="7:8" ht="15.75" customHeight="1" x14ac:dyDescent="0.2">
      <c r="G944" s="31"/>
      <c r="H944" s="31"/>
    </row>
    <row r="945" spans="7:8" ht="15.75" customHeight="1" x14ac:dyDescent="0.2">
      <c r="G945" s="31"/>
      <c r="H945" s="31"/>
    </row>
    <row r="946" spans="7:8" ht="15.75" customHeight="1" x14ac:dyDescent="0.2">
      <c r="G946" s="31"/>
      <c r="H946" s="31"/>
    </row>
    <row r="947" spans="7:8" ht="15.75" customHeight="1" x14ac:dyDescent="0.2">
      <c r="G947" s="31"/>
      <c r="H947" s="31"/>
    </row>
    <row r="948" spans="7:8" ht="15.75" customHeight="1" x14ac:dyDescent="0.2">
      <c r="G948" s="31"/>
      <c r="H948" s="31"/>
    </row>
    <row r="949" spans="7:8" ht="15.75" customHeight="1" x14ac:dyDescent="0.2">
      <c r="G949" s="31"/>
      <c r="H949" s="31"/>
    </row>
    <row r="950" spans="7:8" ht="15.75" customHeight="1" x14ac:dyDescent="0.2">
      <c r="G950" s="31"/>
      <c r="H950" s="31"/>
    </row>
    <row r="951" spans="7:8" ht="15.75" customHeight="1" x14ac:dyDescent="0.2">
      <c r="G951" s="31"/>
      <c r="H951" s="31"/>
    </row>
    <row r="952" spans="7:8" ht="15.75" customHeight="1" x14ac:dyDescent="0.2">
      <c r="G952" s="31"/>
      <c r="H952" s="31"/>
    </row>
    <row r="953" spans="7:8" ht="15.75" customHeight="1" x14ac:dyDescent="0.2">
      <c r="G953" s="31"/>
      <c r="H953" s="31"/>
    </row>
    <row r="954" spans="7:8" ht="15.75" customHeight="1" x14ac:dyDescent="0.2">
      <c r="G954" s="31"/>
      <c r="H954" s="31"/>
    </row>
    <row r="955" spans="7:8" ht="15.75" customHeight="1" x14ac:dyDescent="0.2">
      <c r="G955" s="31"/>
      <c r="H955" s="31"/>
    </row>
    <row r="956" spans="7:8" ht="15.75" customHeight="1" x14ac:dyDescent="0.2">
      <c r="G956" s="31"/>
      <c r="H956" s="31"/>
    </row>
    <row r="957" spans="7:8" ht="15.75" customHeight="1" x14ac:dyDescent="0.2">
      <c r="G957" s="31"/>
      <c r="H957" s="31"/>
    </row>
    <row r="958" spans="7:8" ht="15.75" customHeight="1" x14ac:dyDescent="0.2">
      <c r="G958" s="31"/>
      <c r="H958" s="31"/>
    </row>
    <row r="959" spans="7:8" ht="15.75" customHeight="1" x14ac:dyDescent="0.2">
      <c r="G959" s="31"/>
      <c r="H959" s="31"/>
    </row>
    <row r="960" spans="7:8" ht="15.75" customHeight="1" x14ac:dyDescent="0.2">
      <c r="G960" s="31"/>
      <c r="H960" s="31"/>
    </row>
    <row r="961" spans="7:8" ht="15.75" customHeight="1" x14ac:dyDescent="0.2">
      <c r="G961" s="31"/>
      <c r="H961" s="31"/>
    </row>
    <row r="962" spans="7:8" ht="15.75" customHeight="1" x14ac:dyDescent="0.2">
      <c r="G962" s="31"/>
      <c r="H962" s="31"/>
    </row>
    <row r="963" spans="7:8" ht="15.75" customHeight="1" x14ac:dyDescent="0.2">
      <c r="G963" s="31"/>
      <c r="H963" s="31"/>
    </row>
    <row r="964" spans="7:8" ht="15.75" customHeight="1" x14ac:dyDescent="0.2">
      <c r="G964" s="31"/>
      <c r="H964" s="31"/>
    </row>
    <row r="965" spans="7:8" ht="15.75" customHeight="1" x14ac:dyDescent="0.2">
      <c r="G965" s="31"/>
      <c r="H965" s="31"/>
    </row>
    <row r="966" spans="7:8" ht="15.75" customHeight="1" x14ac:dyDescent="0.2">
      <c r="G966" s="31"/>
      <c r="H966" s="31"/>
    </row>
    <row r="967" spans="7:8" ht="15.75" customHeight="1" x14ac:dyDescent="0.2">
      <c r="G967" s="31"/>
      <c r="H967" s="31"/>
    </row>
    <row r="968" spans="7:8" ht="15.75" customHeight="1" x14ac:dyDescent="0.2">
      <c r="G968" s="31"/>
      <c r="H968" s="31"/>
    </row>
    <row r="969" spans="7:8" ht="15.75" customHeight="1" x14ac:dyDescent="0.2">
      <c r="G969" s="31"/>
      <c r="H969" s="31"/>
    </row>
    <row r="970" spans="7:8" ht="15.75" customHeight="1" x14ac:dyDescent="0.2">
      <c r="G970" s="31"/>
      <c r="H970" s="31"/>
    </row>
    <row r="971" spans="7:8" ht="15.75" customHeight="1" x14ac:dyDescent="0.2">
      <c r="G971" s="31"/>
      <c r="H971" s="31"/>
    </row>
    <row r="972" spans="7:8" ht="15.75" customHeight="1" x14ac:dyDescent="0.2">
      <c r="G972" s="31"/>
      <c r="H972" s="31"/>
    </row>
    <row r="973" spans="7:8" ht="15.75" customHeight="1" x14ac:dyDescent="0.2">
      <c r="G973" s="31"/>
      <c r="H973" s="31"/>
    </row>
    <row r="974" spans="7:8" ht="15.75" customHeight="1" x14ac:dyDescent="0.2">
      <c r="G974" s="31"/>
      <c r="H974" s="31"/>
    </row>
    <row r="975" spans="7:8" ht="15.75" customHeight="1" x14ac:dyDescent="0.2">
      <c r="G975" s="31"/>
      <c r="H975" s="31"/>
    </row>
    <row r="976" spans="7:8" ht="15.75" customHeight="1" x14ac:dyDescent="0.2">
      <c r="G976" s="31"/>
      <c r="H976" s="31"/>
    </row>
    <row r="977" spans="7:8" ht="15.75" customHeight="1" x14ac:dyDescent="0.2">
      <c r="G977" s="31"/>
      <c r="H977" s="31"/>
    </row>
    <row r="978" spans="7:8" ht="15.75" customHeight="1" x14ac:dyDescent="0.2">
      <c r="G978" s="31"/>
      <c r="H978" s="31"/>
    </row>
    <row r="979" spans="7:8" ht="15.75" customHeight="1" x14ac:dyDescent="0.2">
      <c r="G979" s="31"/>
      <c r="H979" s="31"/>
    </row>
    <row r="980" spans="7:8" ht="15.75" customHeight="1" x14ac:dyDescent="0.2">
      <c r="G980" s="31"/>
      <c r="H980" s="31"/>
    </row>
    <row r="981" spans="7:8" ht="15.75" customHeight="1" x14ac:dyDescent="0.2">
      <c r="G981" s="31"/>
      <c r="H981" s="31"/>
    </row>
    <row r="982" spans="7:8" ht="15.75" customHeight="1" x14ac:dyDescent="0.2">
      <c r="G982" s="31"/>
      <c r="H982" s="31"/>
    </row>
    <row r="983" spans="7:8" ht="15.75" customHeight="1" x14ac:dyDescent="0.2">
      <c r="G983" s="31"/>
      <c r="H983" s="31"/>
    </row>
    <row r="984" spans="7:8" ht="15.75" customHeight="1" x14ac:dyDescent="0.2">
      <c r="G984" s="31"/>
      <c r="H984" s="31"/>
    </row>
    <row r="985" spans="7:8" ht="15.75" customHeight="1" x14ac:dyDescent="0.2">
      <c r="G985" s="31"/>
      <c r="H985" s="31"/>
    </row>
    <row r="986" spans="7:8" ht="15.75" customHeight="1" x14ac:dyDescent="0.2">
      <c r="G986" s="31"/>
      <c r="H986" s="31"/>
    </row>
    <row r="987" spans="7:8" ht="15.75" customHeight="1" x14ac:dyDescent="0.2">
      <c r="G987" s="31"/>
      <c r="H987" s="31"/>
    </row>
    <row r="988" spans="7:8" ht="15.75" customHeight="1" x14ac:dyDescent="0.2">
      <c r="G988" s="31"/>
      <c r="H988" s="31"/>
    </row>
    <row r="989" spans="7:8" ht="15.75" customHeight="1" x14ac:dyDescent="0.2">
      <c r="G989" s="31"/>
      <c r="H989" s="31"/>
    </row>
    <row r="990" spans="7:8" ht="15.75" customHeight="1" x14ac:dyDescent="0.2">
      <c r="G990" s="31"/>
      <c r="H990" s="31"/>
    </row>
    <row r="991" spans="7:8" ht="15.75" customHeight="1" x14ac:dyDescent="0.2">
      <c r="G991" s="31"/>
      <c r="H991" s="31"/>
    </row>
    <row r="992" spans="7:8" ht="15.75" customHeight="1" x14ac:dyDescent="0.2">
      <c r="G992" s="31"/>
      <c r="H992" s="31"/>
    </row>
    <row r="993" spans="7:8" ht="15.75" customHeight="1" x14ac:dyDescent="0.2">
      <c r="G993" s="31"/>
      <c r="H993" s="31"/>
    </row>
    <row r="994" spans="7:8" ht="15.75" customHeight="1" x14ac:dyDescent="0.2">
      <c r="G994" s="31"/>
      <c r="H994" s="31"/>
    </row>
    <row r="995" spans="7:8" ht="15.75" customHeight="1" x14ac:dyDescent="0.2">
      <c r="G995" s="31"/>
      <c r="H995" s="31"/>
    </row>
    <row r="996" spans="7:8" ht="15.75" customHeight="1" x14ac:dyDescent="0.2">
      <c r="G996" s="31"/>
      <c r="H996" s="31"/>
    </row>
    <row r="997" spans="7:8" ht="15.75" customHeight="1" x14ac:dyDescent="0.2">
      <c r="G997" s="31"/>
      <c r="H997" s="31"/>
    </row>
    <row r="998" spans="7:8" ht="15.75" customHeight="1" x14ac:dyDescent="0.2">
      <c r="G998" s="31"/>
      <c r="H998" s="31"/>
    </row>
    <row r="999" spans="7:8" ht="15.75" customHeight="1" x14ac:dyDescent="0.2">
      <c r="G999" s="31"/>
      <c r="H999" s="31"/>
    </row>
    <row r="1000" spans="7:8" ht="15.75" customHeight="1" x14ac:dyDescent="0.2">
      <c r="G1000" s="31"/>
      <c r="H1000" s="31"/>
    </row>
    <row r="1001" spans="7:8" ht="15.75" customHeight="1" x14ac:dyDescent="0.2">
      <c r="G1001" s="31"/>
      <c r="H1001" s="31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6" width="12.75" customWidth="1"/>
    <col min="7" max="26" width="7.625" customWidth="1"/>
  </cols>
  <sheetData>
    <row r="1" spans="1:26" x14ac:dyDescent="0.25">
      <c r="A1" s="1" t="s">
        <v>0</v>
      </c>
    </row>
    <row r="2" spans="1:26" x14ac:dyDescent="0.25">
      <c r="A2" s="1" t="s">
        <v>37</v>
      </c>
    </row>
    <row r="3" spans="1:26" x14ac:dyDescent="0.25">
      <c r="A3" s="2" t="s">
        <v>38</v>
      </c>
    </row>
    <row r="4" spans="1:26" x14ac:dyDescent="0.25">
      <c r="B4" s="4" t="s">
        <v>39</v>
      </c>
      <c r="C4" s="4" t="s">
        <v>40</v>
      </c>
      <c r="D4" s="4" t="s">
        <v>41</v>
      </c>
      <c r="E4" s="4" t="s">
        <v>42</v>
      </c>
      <c r="F4" s="4" t="s">
        <v>43</v>
      </c>
    </row>
    <row r="5" spans="1:26" x14ac:dyDescent="0.25">
      <c r="B5" s="28">
        <v>43100</v>
      </c>
      <c r="C5" s="28">
        <v>43190</v>
      </c>
      <c r="D5" s="28">
        <v>43373</v>
      </c>
      <c r="E5" s="28">
        <v>43465</v>
      </c>
      <c r="F5" s="28">
        <v>43555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2" t="s">
        <v>44</v>
      </c>
      <c r="B6" s="29">
        <f>'2'!B28/'1'!B22</f>
        <v>2.5281679133448448E-2</v>
      </c>
      <c r="C6" s="29">
        <f>'2'!C28/'1'!C22</f>
        <v>3.1197510317082226E-2</v>
      </c>
      <c r="D6" s="29">
        <f>'2'!D28/'1'!D22</f>
        <v>-5.3139432601347156E-3</v>
      </c>
      <c r="E6" s="29">
        <f>'2'!E28/'1'!E22</f>
        <v>-1.2437814971421393E-2</v>
      </c>
      <c r="F6" s="29">
        <f>'2'!F28/'1'!F22</f>
        <v>-1.3259664168820868E-2</v>
      </c>
    </row>
    <row r="7" spans="1:26" x14ac:dyDescent="0.25">
      <c r="A7" s="2" t="s">
        <v>45</v>
      </c>
      <c r="B7" s="29">
        <f>'2'!B28/'1'!B46</f>
        <v>3.0328050694874042E-2</v>
      </c>
      <c r="C7" s="29">
        <f>'2'!C28/'1'!C46</f>
        <v>3.7367520569647129E-2</v>
      </c>
      <c r="D7" s="29">
        <f>'2'!D28/'1'!D46</f>
        <v>-7.0316456264269472E-3</v>
      </c>
      <c r="E7" s="29">
        <f>'2'!E28/'1'!E46</f>
        <v>-1.676991132377435E-2</v>
      </c>
      <c r="F7" s="29">
        <f>'2'!F28/'1'!F46</f>
        <v>-2.8818315889998024E-2</v>
      </c>
    </row>
    <row r="8" spans="1:26" x14ac:dyDescent="0.25">
      <c r="A8" s="2" t="s">
        <v>46</v>
      </c>
      <c r="B8" s="29">
        <f>('1'!B28)/'1'!B46</f>
        <v>3.7819236348965245E-2</v>
      </c>
      <c r="C8" s="29">
        <f>('1'!C28)/'1'!C46</f>
        <v>5.1916945594991701E-2</v>
      </c>
      <c r="D8" s="29">
        <f>('1'!D28)/'1'!D46</f>
        <v>8.4019885820215842E-2</v>
      </c>
      <c r="E8" s="29">
        <f>('1'!E28)/'1'!E46</f>
        <v>7.747170747121053E-2</v>
      </c>
      <c r="F8" s="29">
        <f>('1'!F28)/'1'!F46</f>
        <v>7.8469533484295514E-2</v>
      </c>
    </row>
    <row r="9" spans="1:26" x14ac:dyDescent="0.25">
      <c r="A9" s="2" t="s">
        <v>47</v>
      </c>
      <c r="B9" s="30">
        <f>'1'!B21/'1'!B39</f>
        <v>4.6357537888769071</v>
      </c>
      <c r="C9" s="30">
        <f>'1'!C21/'1'!C39</f>
        <v>5.1709369850325757</v>
      </c>
      <c r="D9" s="30">
        <f>'1'!D21/'1'!D39</f>
        <v>2.9592770079562634</v>
      </c>
      <c r="E9" s="30">
        <f>'1'!E21/'1'!E39</f>
        <v>2.4635050893036188</v>
      </c>
      <c r="F9" s="30">
        <f>'1'!F21/'1'!F39</f>
        <v>0.45308773431747157</v>
      </c>
    </row>
    <row r="10" spans="1:26" x14ac:dyDescent="0.25">
      <c r="A10" s="2" t="s">
        <v>48</v>
      </c>
      <c r="B10" s="29">
        <f>'2'!B28/'2'!B8</f>
        <v>0.12758387752988029</v>
      </c>
      <c r="C10" s="29">
        <f>'2'!C28/'2'!C8</f>
        <v>0.10422799295771674</v>
      </c>
      <c r="D10" s="29">
        <f>'2'!D28/'2'!D8</f>
        <v>-0.12762829616850657</v>
      </c>
      <c r="E10" s="29">
        <f>'2'!E28/'2'!E8</f>
        <v>-0.1517897794574464</v>
      </c>
      <c r="F10" s="29">
        <f>'2'!F28/'2'!F8</f>
        <v>-0.17135426700345535</v>
      </c>
    </row>
    <row r="11" spans="1:26" x14ac:dyDescent="0.25">
      <c r="A11" s="2" t="s">
        <v>49</v>
      </c>
      <c r="B11" s="29">
        <f>'2'!B22/'2'!B8</f>
        <v>0</v>
      </c>
      <c r="C11" s="29">
        <f>'2'!C22/'2'!C8</f>
        <v>0</v>
      </c>
      <c r="D11" s="29">
        <f>'2'!D22/'2'!D8</f>
        <v>0</v>
      </c>
      <c r="E11" s="29">
        <f>'2'!E22/'2'!E8</f>
        <v>0</v>
      </c>
      <c r="F11" s="29">
        <f>'2'!F22/'2'!F8</f>
        <v>0</v>
      </c>
    </row>
    <row r="12" spans="1:26" x14ac:dyDescent="0.25">
      <c r="A12" s="2" t="s">
        <v>50</v>
      </c>
      <c r="B12" s="29">
        <f>'2'!B28/('1'!B28+'1'!B46)</f>
        <v>2.9222864283733781E-2</v>
      </c>
      <c r="C12" s="29">
        <f>'2'!C28/('1'!C28+'1'!C46)</f>
        <v>3.5523261343138719E-2</v>
      </c>
      <c r="D12" s="29">
        <f>'2'!D28/('1'!D28+'1'!D46)</f>
        <v>-6.4866389615228356E-3</v>
      </c>
      <c r="E12" s="29">
        <f>'2'!E28/('1'!E28+'1'!E46)</f>
        <v>-1.5564131482517309E-2</v>
      </c>
      <c r="F12" s="29">
        <f>'2'!F28/('1'!F28+'1'!F46)</f>
        <v>-2.6721492814815499E-2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2020-04-12T16:24:06Z</dcterms:modified>
</cp:coreProperties>
</file>