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Quarterly\"/>
    </mc:Choice>
  </mc:AlternateContent>
  <bookViews>
    <workbookView xWindow="0" yWindow="0" windowWidth="20490" windowHeight="7350" activeTab="2"/>
  </bookViews>
  <sheets>
    <sheet name="1" sheetId="1" r:id="rId1"/>
    <sheet name="2" sheetId="2" r:id="rId2"/>
    <sheet name="3" sheetId="3" r:id="rId3"/>
    <sheet name="Ratio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3" l="1"/>
  <c r="H33" i="3"/>
  <c r="G32" i="3"/>
  <c r="H32" i="3"/>
  <c r="G29" i="3"/>
  <c r="H29" i="3"/>
  <c r="G26" i="3"/>
  <c r="H26" i="3"/>
  <c r="G24" i="3"/>
  <c r="H24" i="3"/>
  <c r="G18" i="3"/>
  <c r="H18" i="3"/>
  <c r="G12" i="3"/>
  <c r="H12" i="3"/>
  <c r="G30" i="2"/>
  <c r="H30" i="2"/>
  <c r="G29" i="2"/>
  <c r="H29" i="2"/>
  <c r="G27" i="2"/>
  <c r="H27" i="2"/>
  <c r="G24" i="2"/>
  <c r="H24" i="2"/>
  <c r="G23" i="2"/>
  <c r="H23" i="2"/>
  <c r="G21" i="2"/>
  <c r="H21" i="2"/>
  <c r="G16" i="2"/>
  <c r="H16" i="2"/>
  <c r="G10" i="2"/>
  <c r="H10" i="2"/>
  <c r="G48" i="1"/>
  <c r="H48" i="1"/>
  <c r="H45" i="1"/>
  <c r="G45" i="1"/>
  <c r="G47" i="1"/>
  <c r="H47" i="1"/>
  <c r="G43" i="1"/>
  <c r="H43" i="1"/>
  <c r="G38" i="1"/>
  <c r="H38" i="1"/>
  <c r="G37" i="1"/>
  <c r="H37" i="1"/>
  <c r="G28" i="1"/>
  <c r="H28" i="1"/>
  <c r="G21" i="1"/>
  <c r="H21" i="1"/>
  <c r="G20" i="1"/>
  <c r="H20" i="1"/>
  <c r="G11" i="1"/>
  <c r="H11" i="1"/>
  <c r="E26" i="3" l="1"/>
  <c r="F26" i="3"/>
  <c r="F29" i="3"/>
  <c r="F45" i="1"/>
  <c r="F37" i="1"/>
  <c r="C33" i="3" l="1"/>
  <c r="D33" i="3"/>
  <c r="E33" i="3"/>
  <c r="F33" i="3"/>
  <c r="B33" i="3"/>
  <c r="C30" i="2" l="1"/>
  <c r="D30" i="2"/>
  <c r="E30" i="2"/>
  <c r="F30" i="2"/>
  <c r="B30" i="2"/>
  <c r="C48" i="1" l="1"/>
  <c r="D48" i="1"/>
  <c r="E48" i="1"/>
  <c r="F48" i="1"/>
  <c r="B48" i="1"/>
  <c r="E37" i="1" l="1"/>
  <c r="D37" i="1"/>
  <c r="C37" i="1"/>
  <c r="B37" i="1"/>
  <c r="C12" i="3"/>
  <c r="D12" i="3"/>
  <c r="E12" i="3"/>
  <c r="F12" i="3"/>
  <c r="C18" i="3"/>
  <c r="D18" i="3"/>
  <c r="E18" i="3"/>
  <c r="F18" i="3"/>
  <c r="B12" i="3"/>
  <c r="C24" i="2"/>
  <c r="D24" i="2"/>
  <c r="E24" i="2"/>
  <c r="F24" i="2"/>
  <c r="F27" i="2" s="1"/>
  <c r="C10" i="2"/>
  <c r="C16" i="2" s="1"/>
  <c r="C21" i="2" s="1"/>
  <c r="C23" i="2" s="1"/>
  <c r="D10" i="2"/>
  <c r="D16" i="2" s="1"/>
  <c r="D21" i="2" s="1"/>
  <c r="E10" i="2"/>
  <c r="E16" i="2" s="1"/>
  <c r="E21" i="2" s="1"/>
  <c r="E23" i="2" s="1"/>
  <c r="F10" i="2"/>
  <c r="F16" i="2" s="1"/>
  <c r="F21" i="2" s="1"/>
  <c r="F23" i="2" s="1"/>
  <c r="B10" i="2"/>
  <c r="B16" i="2" s="1"/>
  <c r="B21" i="2" s="1"/>
  <c r="C11" i="1"/>
  <c r="D11" i="1"/>
  <c r="E11" i="1"/>
  <c r="F11" i="1"/>
  <c r="B11" i="1"/>
  <c r="C27" i="2" l="1"/>
  <c r="E27" i="2"/>
  <c r="D23" i="2"/>
  <c r="D27" i="2" s="1"/>
  <c r="C11" i="4"/>
  <c r="B11" i="4"/>
  <c r="D11" i="4"/>
  <c r="E11" i="4"/>
  <c r="F11" i="4"/>
  <c r="D24" i="3" l="1"/>
  <c r="B18" i="3"/>
  <c r="B24" i="3"/>
  <c r="F24" i="3"/>
  <c r="F28" i="1"/>
  <c r="F43" i="1"/>
  <c r="F20" i="1"/>
  <c r="F9" i="4" l="1"/>
  <c r="D26" i="3"/>
  <c r="D29" i="3" s="1"/>
  <c r="F47" i="1"/>
  <c r="F8" i="4"/>
  <c r="D32" i="3"/>
  <c r="B32" i="3"/>
  <c r="B26" i="3"/>
  <c r="B29" i="3" s="1"/>
  <c r="F38" i="1"/>
  <c r="F21" i="1"/>
  <c r="F32" i="3"/>
  <c r="C43" i="1" l="1"/>
  <c r="E43" i="1"/>
  <c r="D43" i="1"/>
  <c r="C8" i="4" l="1"/>
  <c r="D8" i="4"/>
  <c r="E8" i="4"/>
  <c r="C10" i="4"/>
  <c r="B24" i="2"/>
  <c r="B28" i="1"/>
  <c r="B43" i="1"/>
  <c r="C7" i="4" l="1"/>
  <c r="F29" i="2"/>
  <c r="F10" i="4"/>
  <c r="F12" i="4"/>
  <c r="F7" i="4"/>
  <c r="F6" i="4"/>
  <c r="C12" i="4"/>
  <c r="B8" i="4"/>
  <c r="B23" i="2"/>
  <c r="B27" i="2" l="1"/>
  <c r="B10" i="4" s="1"/>
  <c r="B7" i="4"/>
  <c r="B12" i="4"/>
  <c r="C24" i="3"/>
  <c r="E24" i="3"/>
  <c r="C32" i="3" l="1"/>
  <c r="E10" i="4" l="1"/>
  <c r="E7" i="4"/>
  <c r="E12" i="4"/>
  <c r="C28" i="1"/>
  <c r="C20" i="1"/>
  <c r="E32" i="3"/>
  <c r="D28" i="1"/>
  <c r="B20" i="1"/>
  <c r="D20" i="1"/>
  <c r="E28" i="1"/>
  <c r="E20" i="1"/>
  <c r="D10" i="4" l="1"/>
  <c r="D7" i="4"/>
  <c r="D12" i="4"/>
  <c r="C9" i="4"/>
  <c r="B9" i="4"/>
  <c r="E9" i="4"/>
  <c r="D9" i="4"/>
  <c r="D21" i="1"/>
  <c r="D6" i="4" s="1"/>
  <c r="E21" i="1"/>
  <c r="E6" i="4" s="1"/>
  <c r="C21" i="1"/>
  <c r="C6" i="4" s="1"/>
  <c r="C38" i="1"/>
  <c r="C45" i="1" s="1"/>
  <c r="E47" i="1"/>
  <c r="D47" i="1"/>
  <c r="C26" i="3"/>
  <c r="C29" i="3" s="1"/>
  <c r="C47" i="1"/>
  <c r="B47" i="1"/>
  <c r="E38" i="1"/>
  <c r="E45" i="1" s="1"/>
  <c r="B38" i="1"/>
  <c r="B45" i="1" s="1"/>
  <c r="B21" i="1"/>
  <c r="B6" i="4" s="1"/>
  <c r="E29" i="3"/>
  <c r="D38" i="1"/>
  <c r="D45" i="1" s="1"/>
  <c r="C29" i="2" l="1"/>
  <c r="D29" i="2" l="1"/>
  <c r="E29" i="2"/>
  <c r="B29" i="2"/>
</calcChain>
</file>

<file path=xl/sharedStrings.xml><?xml version="1.0" encoding="utf-8"?>
<sst xmlns="http://schemas.openxmlformats.org/spreadsheetml/2006/main" count="112" uniqueCount="87">
  <si>
    <t>Inventories</t>
  </si>
  <si>
    <t>Advances,deposit and repayments</t>
  </si>
  <si>
    <t>Retained earning</t>
  </si>
  <si>
    <t>Deferred tax liability</t>
  </si>
  <si>
    <t>Current tax</t>
  </si>
  <si>
    <t>Deferred tax</t>
  </si>
  <si>
    <t>Debt to Equity</t>
  </si>
  <si>
    <t>Current Ratio</t>
  </si>
  <si>
    <t>Operating Margin</t>
  </si>
  <si>
    <t>Net Margin</t>
  </si>
  <si>
    <t>Share capital</t>
  </si>
  <si>
    <t>Quarter 3</t>
  </si>
  <si>
    <t>Quarter 2</t>
  </si>
  <si>
    <t>Quarter 1</t>
  </si>
  <si>
    <t>Dividend payable</t>
  </si>
  <si>
    <t>Acquisition of property, plant &amp; equipment</t>
  </si>
  <si>
    <t>Other Income</t>
  </si>
  <si>
    <t>Long Term Loan (Current Portion)</t>
  </si>
  <si>
    <t>Trade receivables</t>
  </si>
  <si>
    <t>Long term Debt</t>
  </si>
  <si>
    <t>Contribution to WPPF &amp; WF</t>
  </si>
  <si>
    <t>Income tax Paid</t>
  </si>
  <si>
    <t>Interest Paid</t>
  </si>
  <si>
    <t>Cash &amp; Cash equivalents</t>
  </si>
  <si>
    <t>Non Current Liabilities</t>
  </si>
  <si>
    <t>ASSETS</t>
  </si>
  <si>
    <t>Q1</t>
  </si>
  <si>
    <t>Q2</t>
  </si>
  <si>
    <t>Q3</t>
  </si>
  <si>
    <t>Q4</t>
  </si>
  <si>
    <t>Q5</t>
  </si>
  <si>
    <t>Capital work in progress</t>
  </si>
  <si>
    <t>Property, plant &amp; equipment</t>
  </si>
  <si>
    <t>Investments</t>
  </si>
  <si>
    <t>Interest Receivable</t>
  </si>
  <si>
    <t>Accounts payable</t>
  </si>
  <si>
    <t>Short term loan</t>
  </si>
  <si>
    <t>Liabilities for expenses</t>
  </si>
  <si>
    <t>Provision for tax</t>
  </si>
  <si>
    <t>Gross Profit</t>
  </si>
  <si>
    <t>Administrative expenses</t>
  </si>
  <si>
    <t>Selling &amp; distribution Expenses</t>
  </si>
  <si>
    <t>Financial expenses</t>
  </si>
  <si>
    <t>Cash paid to suppliers, employees &amp; others</t>
  </si>
  <si>
    <t>Cash received from turnovers &amp; other</t>
  </si>
  <si>
    <t>Investment in FDR receipt</t>
  </si>
  <si>
    <t>Payment for capital work in progress</t>
  </si>
  <si>
    <t>Recevived/repaid of short term loan</t>
  </si>
  <si>
    <t>Received /repaid of long term loan</t>
  </si>
  <si>
    <t>Foreign exchange gain/loss</t>
  </si>
  <si>
    <t>NURANI DYEING &amp; SWEATER LIMITED</t>
  </si>
  <si>
    <t>Balance Sheet</t>
  </si>
  <si>
    <t>As at quarter end</t>
  </si>
  <si>
    <t>NON CURRENT ASSETS</t>
  </si>
  <si>
    <t>CURRENT ASSETS</t>
  </si>
  <si>
    <t>Liabilities and Capital</t>
  </si>
  <si>
    <t>Liabilities</t>
  </si>
  <si>
    <t>Shareholders’ Equity</t>
  </si>
  <si>
    <t>Current Liabilities</t>
  </si>
  <si>
    <t>Net assets value per share</t>
  </si>
  <si>
    <t>Shares to calculate NAVPS</t>
  </si>
  <si>
    <t>Income Statement</t>
  </si>
  <si>
    <t>Net Revenues</t>
  </si>
  <si>
    <t>Cost of goods sold</t>
  </si>
  <si>
    <t>Operating Incomes/Expenses</t>
  </si>
  <si>
    <t>Operating Profit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</si>
  <si>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</si>
  <si>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</si>
  <si>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</si>
  <si>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</si>
  <si>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</si>
  <si>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</si>
  <si>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</si>
  <si>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</si>
  <si>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</si>
  <si>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</si>
  <si>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</si>
  <si>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</si>
  <si>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</si>
  <si>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</si>
  <si>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</si>
  <si>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Effects of exchange rate changes on cash and cash equivalents</t>
  </si>
  <si>
    <t>Ratio</t>
  </si>
  <si>
    <t>Return on Asset (ROA)</t>
  </si>
  <si>
    <t>Return on Equity (ROE)</t>
  </si>
  <si>
    <t>Return on Invested Capital (ROIC)</t>
  </si>
  <si>
    <t>Dividend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</si>
</sst>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0" fillId="0" borderId="0" xfId="0" applyFont="1"/>
    <xf numFmtId="164" fontId="0" fillId="0" borderId="0" xfId="1" applyNumberFormat="1" applyFont="1"/>
    <xf numFmtId="164" fontId="2" fillId="0" borderId="0" xfId="1" applyNumberFormat="1" applyFont="1"/>
    <xf numFmtId="2" fontId="0" fillId="0" borderId="0" xfId="0" applyNumberFormat="1"/>
    <xf numFmtId="10" fontId="0" fillId="0" borderId="0" xfId="2" applyNumberFormat="1" applyFont="1"/>
    <xf numFmtId="0" fontId="2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  <xf numFmtId="0" fontId="3" fillId="0" borderId="0" xfId="0" applyFont="1"/>
    <xf numFmtId="0" fontId="0" fillId="0" borderId="0" xfId="0" applyFont="1" applyAlignment="1">
      <alignment horizontal="left" indent="1"/>
    </xf>
    <xf numFmtId="164" fontId="1" fillId="0" borderId="0" xfId="1" applyNumberFormat="1" applyFont="1"/>
    <xf numFmtId="0" fontId="2" fillId="0" borderId="1" xfId="0" applyFont="1" applyBorder="1"/>
    <xf numFmtId="15" fontId="2" fillId="0" borderId="1" xfId="0" applyNumberFormat="1" applyFont="1" applyBorder="1" applyAlignment="1">
      <alignment horizontal="right"/>
    </xf>
    <xf numFmtId="164" fontId="2" fillId="0" borderId="2" xfId="1" applyNumberFormat="1" applyFont="1" applyBorder="1"/>
    <xf numFmtId="164" fontId="2" fillId="0" borderId="3" xfId="1" applyNumberFormat="1" applyFont="1" applyBorder="1"/>
    <xf numFmtId="43" fontId="2" fillId="0" borderId="4" xfId="1" applyNumberFormat="1" applyFont="1" applyBorder="1"/>
    <xf numFmtId="43" fontId="2" fillId="0" borderId="4" xfId="0" applyNumberFormat="1" applyFont="1" applyBorder="1"/>
    <xf numFmtId="164" fontId="2" fillId="0" borderId="0" xfId="1" applyNumberFormat="1" applyFont="1" applyBorder="1"/>
    <xf numFmtId="2" fontId="2" fillId="0" borderId="4" xfId="0" applyNumberFormat="1" applyFont="1" applyBorder="1"/>
    <xf numFmtId="164" fontId="2" fillId="0" borderId="5" xfId="1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/>
    </xf>
    <xf numFmtId="0" fontId="2" fillId="0" borderId="0" xfId="0" applyFont="1" applyBorder="1"/>
    <xf numFmtId="0" fontId="2" fillId="0" borderId="1" xfId="0" applyFont="1" applyBorder="1" applyAlignment="1">
      <alignment horizontal="left"/>
    </xf>
    <xf numFmtId="0" fontId="4" fillId="0" borderId="0" xfId="0" applyFont="1"/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164" fontId="0" fillId="0" borderId="0" xfId="0" applyNumberFormat="1"/>
    <xf numFmtId="0" fontId="2" fillId="0" borderId="3" xfId="0" applyFont="1" applyBorder="1"/>
    <xf numFmtId="0" fontId="0" fillId="0" borderId="0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0"/>
  <sheetViews>
    <sheetView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F48" sqref="F48:H48"/>
    </sheetView>
  </sheetViews>
  <sheetFormatPr defaultRowHeight="15" x14ac:dyDescent="0.25"/>
  <cols>
    <col min="1" max="1" width="37.42578125" bestFit="1" customWidth="1"/>
    <col min="2" max="2" width="17.5703125" customWidth="1"/>
    <col min="3" max="7" width="14.28515625" bestFit="1" customWidth="1"/>
    <col min="8" max="8" width="14.42578125" customWidth="1"/>
  </cols>
  <sheetData>
    <row r="1" spans="1:12" x14ac:dyDescent="0.25">
      <c r="A1" s="24" t="s">
        <v>50</v>
      </c>
    </row>
    <row r="2" spans="1:12" x14ac:dyDescent="0.25">
      <c r="A2" s="24" t="s">
        <v>51</v>
      </c>
    </row>
    <row r="3" spans="1:12" x14ac:dyDescent="0.25">
      <c r="A3" t="s">
        <v>52</v>
      </c>
    </row>
    <row r="4" spans="1:12" x14ac:dyDescent="0.25">
      <c r="B4" s="21"/>
      <c r="C4" s="21"/>
      <c r="D4" s="21"/>
      <c r="E4" s="21"/>
      <c r="F4" s="21"/>
    </row>
    <row r="5" spans="1:12" x14ac:dyDescent="0.25">
      <c r="B5" s="7" t="s">
        <v>12</v>
      </c>
      <c r="C5" s="7" t="s">
        <v>11</v>
      </c>
      <c r="D5" s="7" t="s">
        <v>13</v>
      </c>
      <c r="E5" s="7" t="s">
        <v>12</v>
      </c>
      <c r="F5" s="7" t="s">
        <v>11</v>
      </c>
      <c r="G5" s="7" t="s">
        <v>13</v>
      </c>
      <c r="H5" s="7" t="s">
        <v>12</v>
      </c>
    </row>
    <row r="6" spans="1:12" x14ac:dyDescent="0.25">
      <c r="B6" s="8">
        <v>43100</v>
      </c>
      <c r="C6" s="8">
        <v>43190</v>
      </c>
      <c r="D6" s="8">
        <v>43373</v>
      </c>
      <c r="E6" s="8">
        <v>43465</v>
      </c>
      <c r="F6" s="8">
        <v>43555</v>
      </c>
      <c r="G6" s="8">
        <v>43738</v>
      </c>
      <c r="H6" s="8">
        <v>43830</v>
      </c>
    </row>
    <row r="7" spans="1:12" x14ac:dyDescent="0.25">
      <c r="A7" s="25" t="s">
        <v>25</v>
      </c>
      <c r="B7" s="3"/>
      <c r="C7" s="3"/>
      <c r="D7" s="3"/>
      <c r="E7" s="3"/>
      <c r="F7" s="3"/>
      <c r="G7" s="3"/>
    </row>
    <row r="8" spans="1:12" x14ac:dyDescent="0.25">
      <c r="A8" s="26" t="s">
        <v>53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5">
      <c r="A9" t="s">
        <v>32</v>
      </c>
      <c r="B9" s="3">
        <v>573434499</v>
      </c>
      <c r="C9" s="3">
        <v>563280279</v>
      </c>
      <c r="D9" s="3">
        <v>556495967</v>
      </c>
      <c r="E9" s="3">
        <v>546277252</v>
      </c>
      <c r="F9" s="3">
        <v>860935237</v>
      </c>
      <c r="G9" s="3"/>
      <c r="H9" s="3"/>
      <c r="I9" s="3"/>
      <c r="J9" s="3"/>
      <c r="K9" s="3"/>
      <c r="L9" s="3"/>
    </row>
    <row r="10" spans="1:12" x14ac:dyDescent="0.25">
      <c r="A10" t="s">
        <v>31</v>
      </c>
      <c r="B10" s="3">
        <v>116517819</v>
      </c>
      <c r="C10" s="3">
        <v>123354679</v>
      </c>
      <c r="D10" s="3">
        <v>441704687</v>
      </c>
      <c r="E10" s="3">
        <v>448004371</v>
      </c>
      <c r="F10" s="3">
        <v>145083106</v>
      </c>
      <c r="G10" s="3"/>
      <c r="H10" s="3"/>
      <c r="I10" s="3"/>
      <c r="J10" s="3"/>
      <c r="K10" s="3"/>
      <c r="L10" s="3"/>
    </row>
    <row r="11" spans="1:12" x14ac:dyDescent="0.25">
      <c r="A11" s="1"/>
      <c r="B11" s="15">
        <f>SUM(B9:B10)</f>
        <v>689952318</v>
      </c>
      <c r="C11" s="15">
        <f t="shared" ref="C11:H11" si="0">SUM(C9:C10)</f>
        <v>686634958</v>
      </c>
      <c r="D11" s="15">
        <f t="shared" si="0"/>
        <v>998200654</v>
      </c>
      <c r="E11" s="15">
        <f t="shared" si="0"/>
        <v>994281623</v>
      </c>
      <c r="F11" s="15">
        <f t="shared" si="0"/>
        <v>1006018343</v>
      </c>
      <c r="G11" s="15">
        <f t="shared" si="0"/>
        <v>0</v>
      </c>
      <c r="H11" s="15">
        <f t="shared" si="0"/>
        <v>0</v>
      </c>
      <c r="I11" s="3"/>
      <c r="J11" s="3"/>
      <c r="K11" s="3"/>
      <c r="L11" s="3"/>
    </row>
    <row r="12" spans="1:12" x14ac:dyDescent="0.25">
      <c r="A12" s="1"/>
      <c r="B12" s="4"/>
      <c r="C12" s="4"/>
      <c r="D12" s="4"/>
      <c r="E12" s="4"/>
      <c r="F12" s="4"/>
      <c r="G12" s="3"/>
      <c r="H12" s="3"/>
      <c r="I12" s="3"/>
      <c r="J12" s="3"/>
      <c r="K12" s="3"/>
      <c r="L12" s="3"/>
    </row>
    <row r="13" spans="1:12" x14ac:dyDescent="0.25">
      <c r="A13" s="26" t="s">
        <v>54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t="s">
        <v>0</v>
      </c>
      <c r="B14" s="3">
        <v>456062827</v>
      </c>
      <c r="C14" s="3">
        <v>444407734</v>
      </c>
      <c r="D14" s="3">
        <v>493182120</v>
      </c>
      <c r="E14" s="3">
        <v>503722428</v>
      </c>
      <c r="F14" s="3">
        <v>499032429</v>
      </c>
      <c r="G14" s="3"/>
      <c r="H14" s="3"/>
      <c r="I14" s="3"/>
      <c r="J14" s="3"/>
      <c r="K14" s="3"/>
      <c r="L14" s="3"/>
    </row>
    <row r="15" spans="1:12" x14ac:dyDescent="0.25">
      <c r="A15" t="s">
        <v>18</v>
      </c>
      <c r="B15" s="3">
        <v>364992281</v>
      </c>
      <c r="C15" s="3">
        <v>369238532</v>
      </c>
      <c r="D15" s="3">
        <v>329478339</v>
      </c>
      <c r="E15" s="3">
        <v>347444066</v>
      </c>
      <c r="F15" s="3">
        <v>358459483</v>
      </c>
      <c r="G15" s="3"/>
      <c r="H15" s="3"/>
      <c r="I15" s="3"/>
      <c r="J15" s="3"/>
      <c r="K15" s="3"/>
      <c r="L15" s="3"/>
    </row>
    <row r="16" spans="1:12" x14ac:dyDescent="0.25">
      <c r="A16" t="s">
        <v>1</v>
      </c>
      <c r="B16" s="3">
        <v>197344646</v>
      </c>
      <c r="C16" s="3">
        <v>199179938</v>
      </c>
      <c r="D16" s="3">
        <v>218757385</v>
      </c>
      <c r="E16" s="3">
        <v>234271999</v>
      </c>
      <c r="F16" s="3">
        <v>227877154</v>
      </c>
      <c r="G16" s="3"/>
      <c r="H16" s="3"/>
      <c r="I16" s="3"/>
      <c r="J16" s="3"/>
      <c r="K16" s="3"/>
      <c r="L16" s="3"/>
    </row>
    <row r="17" spans="1:12" x14ac:dyDescent="0.25">
      <c r="A17" t="s">
        <v>33</v>
      </c>
      <c r="B17" s="3">
        <v>265995461</v>
      </c>
      <c r="C17" s="3">
        <v>272371232</v>
      </c>
      <c r="D17" s="3">
        <v>2123986</v>
      </c>
      <c r="E17" s="3">
        <v>2152464</v>
      </c>
      <c r="F17" s="3">
        <v>2181475</v>
      </c>
      <c r="G17" s="3"/>
      <c r="H17" s="3"/>
      <c r="I17" s="3"/>
      <c r="J17" s="3"/>
      <c r="K17" s="3"/>
      <c r="L17" s="3"/>
    </row>
    <row r="18" spans="1:12" x14ac:dyDescent="0.25">
      <c r="A18" t="s">
        <v>34</v>
      </c>
      <c r="B18" s="3">
        <v>0</v>
      </c>
      <c r="C18" s="3">
        <v>0</v>
      </c>
      <c r="D18" s="3">
        <v>0</v>
      </c>
      <c r="E18" s="3">
        <v>0</v>
      </c>
      <c r="F18" s="3"/>
      <c r="G18" s="3"/>
      <c r="H18" s="3"/>
      <c r="I18" s="3"/>
      <c r="J18" s="3"/>
      <c r="K18" s="3"/>
      <c r="L18" s="3"/>
    </row>
    <row r="19" spans="1:12" x14ac:dyDescent="0.25">
      <c r="A19" t="s">
        <v>23</v>
      </c>
      <c r="B19" s="3">
        <v>4285915</v>
      </c>
      <c r="C19" s="3">
        <v>2040801</v>
      </c>
      <c r="D19" s="3">
        <v>2676629</v>
      </c>
      <c r="E19" s="3">
        <v>1766837</v>
      </c>
      <c r="F19" s="3">
        <v>1454792</v>
      </c>
      <c r="G19" s="3"/>
      <c r="H19" s="3"/>
      <c r="I19" s="3"/>
      <c r="J19" s="3"/>
      <c r="K19" s="3"/>
      <c r="L19" s="3"/>
    </row>
    <row r="20" spans="1:12" x14ac:dyDescent="0.25">
      <c r="A20" s="1"/>
      <c r="B20" s="14">
        <f t="shared" ref="B20:H20" si="1">SUM(B14:B19)</f>
        <v>1288681130</v>
      </c>
      <c r="C20" s="14">
        <f t="shared" si="1"/>
        <v>1287238237</v>
      </c>
      <c r="D20" s="14">
        <f t="shared" si="1"/>
        <v>1046218459</v>
      </c>
      <c r="E20" s="14">
        <f t="shared" si="1"/>
        <v>1089357794</v>
      </c>
      <c r="F20" s="14">
        <f t="shared" si="1"/>
        <v>1089005333</v>
      </c>
      <c r="G20" s="14">
        <f t="shared" si="1"/>
        <v>0</v>
      </c>
      <c r="H20" s="14">
        <f t="shared" si="1"/>
        <v>0</v>
      </c>
      <c r="I20" s="3"/>
      <c r="J20" s="3"/>
      <c r="K20" s="3"/>
      <c r="L20" s="3"/>
    </row>
    <row r="21" spans="1:12" ht="15.75" thickBot="1" x14ac:dyDescent="0.3">
      <c r="A21" s="1"/>
      <c r="B21" s="20">
        <f t="shared" ref="B21:H21" si="2">B11+B20</f>
        <v>1978633448</v>
      </c>
      <c r="C21" s="20">
        <f t="shared" si="2"/>
        <v>1973873195</v>
      </c>
      <c r="D21" s="20">
        <f t="shared" si="2"/>
        <v>2044419113</v>
      </c>
      <c r="E21" s="20">
        <f t="shared" si="2"/>
        <v>2083639417</v>
      </c>
      <c r="F21" s="20">
        <f t="shared" si="2"/>
        <v>2095023676</v>
      </c>
      <c r="G21" s="20">
        <f t="shared" si="2"/>
        <v>0</v>
      </c>
      <c r="H21" s="20">
        <f t="shared" si="2"/>
        <v>0</v>
      </c>
      <c r="I21" s="3"/>
      <c r="J21" s="3"/>
      <c r="K21" s="3"/>
      <c r="L21" s="3"/>
    </row>
    <row r="22" spans="1:12" x14ac:dyDescent="0.25">
      <c r="A22" s="1"/>
      <c r="B22" s="4"/>
      <c r="C22" s="4"/>
      <c r="D22" s="4"/>
      <c r="E22" s="4"/>
      <c r="F22" s="4"/>
      <c r="G22" s="3"/>
      <c r="H22" s="3"/>
      <c r="I22" s="3"/>
      <c r="J22" s="3"/>
      <c r="K22" s="3"/>
      <c r="L22" s="3"/>
    </row>
    <row r="23" spans="1:12" ht="15.75" x14ac:dyDescent="0.25">
      <c r="A23" s="27" t="s">
        <v>55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ht="15.75" x14ac:dyDescent="0.25">
      <c r="A24" s="28" t="s">
        <v>56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5">
      <c r="A25" s="26" t="s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5">
      <c r="A26" t="s">
        <v>3</v>
      </c>
      <c r="B26" s="3">
        <v>0</v>
      </c>
      <c r="C26" s="3">
        <v>0</v>
      </c>
      <c r="D26" s="3">
        <v>0</v>
      </c>
      <c r="E26" s="3">
        <v>0</v>
      </c>
      <c r="F26" s="3"/>
      <c r="G26" s="3"/>
      <c r="H26" s="3"/>
      <c r="I26" s="3"/>
      <c r="J26" s="3"/>
      <c r="K26" s="3"/>
      <c r="L26" s="3"/>
    </row>
    <row r="27" spans="1:12" x14ac:dyDescent="0.25">
      <c r="A27" s="2" t="s">
        <v>19</v>
      </c>
      <c r="B27" s="3">
        <v>453969238</v>
      </c>
      <c r="C27" s="3">
        <v>420645160</v>
      </c>
      <c r="D27" s="3">
        <v>405647624</v>
      </c>
      <c r="E27" s="3">
        <v>414716429</v>
      </c>
      <c r="F27" s="3">
        <v>428319636</v>
      </c>
      <c r="G27" s="3"/>
      <c r="H27" s="3"/>
      <c r="I27" s="3"/>
      <c r="J27" s="3"/>
      <c r="K27" s="3"/>
      <c r="L27" s="3"/>
    </row>
    <row r="28" spans="1:12" x14ac:dyDescent="0.25">
      <c r="A28" s="1"/>
      <c r="B28" s="15">
        <f t="shared" ref="B28:H28" si="3">SUM(B26:B27)</f>
        <v>453969238</v>
      </c>
      <c r="C28" s="15">
        <f t="shared" si="3"/>
        <v>420645160</v>
      </c>
      <c r="D28" s="15">
        <f t="shared" si="3"/>
        <v>405647624</v>
      </c>
      <c r="E28" s="15">
        <f t="shared" si="3"/>
        <v>414716429</v>
      </c>
      <c r="F28" s="15">
        <f t="shared" si="3"/>
        <v>428319636</v>
      </c>
      <c r="G28" s="15">
        <f t="shared" si="3"/>
        <v>0</v>
      </c>
      <c r="H28" s="15">
        <f t="shared" si="3"/>
        <v>0</v>
      </c>
      <c r="I28" s="3"/>
      <c r="J28" s="3"/>
      <c r="K28" s="3"/>
      <c r="L28" s="3"/>
    </row>
    <row r="29" spans="1:12" x14ac:dyDescent="0.25">
      <c r="A29" s="1"/>
      <c r="B29" s="4"/>
      <c r="C29" s="4"/>
      <c r="D29" s="4"/>
      <c r="E29" s="4"/>
      <c r="F29" s="4"/>
      <c r="G29" s="3"/>
      <c r="H29" s="3"/>
      <c r="I29" s="3"/>
      <c r="J29" s="3"/>
      <c r="K29" s="3"/>
      <c r="L29" s="3"/>
    </row>
    <row r="30" spans="1:12" x14ac:dyDescent="0.25">
      <c r="A30" s="26" t="s">
        <v>58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5">
      <c r="A31" t="s">
        <v>17</v>
      </c>
      <c r="B31" s="3">
        <v>90793848</v>
      </c>
      <c r="C31" s="3">
        <v>140215053</v>
      </c>
      <c r="D31" s="3">
        <v>202823812</v>
      </c>
      <c r="E31" s="3">
        <v>207358214</v>
      </c>
      <c r="F31" s="3">
        <v>214159818</v>
      </c>
      <c r="G31" s="3"/>
      <c r="H31" s="3"/>
      <c r="I31" s="3"/>
      <c r="J31" s="3"/>
      <c r="K31" s="3"/>
      <c r="L31" s="3"/>
    </row>
    <row r="32" spans="1:12" x14ac:dyDescent="0.25">
      <c r="A32" t="s">
        <v>35</v>
      </c>
      <c r="B32" s="3">
        <v>176747856</v>
      </c>
      <c r="C32" s="3">
        <v>117488768</v>
      </c>
      <c r="D32" s="3">
        <v>88376245</v>
      </c>
      <c r="E32" s="3">
        <v>74178193</v>
      </c>
      <c r="F32" s="3">
        <v>56713365</v>
      </c>
      <c r="G32" s="3"/>
      <c r="H32" s="3"/>
      <c r="I32" s="3"/>
      <c r="J32" s="3"/>
      <c r="K32" s="3"/>
      <c r="L32" s="3"/>
    </row>
    <row r="33" spans="1:12" x14ac:dyDescent="0.25">
      <c r="A33" t="s">
        <v>36</v>
      </c>
      <c r="B33" s="3">
        <v>113779559</v>
      </c>
      <c r="C33" s="3">
        <v>116012149</v>
      </c>
      <c r="D33" s="3">
        <v>75924307</v>
      </c>
      <c r="E33" s="3">
        <v>77698603</v>
      </c>
      <c r="F33" s="3">
        <v>79443754</v>
      </c>
      <c r="G33" s="3"/>
      <c r="H33" s="3"/>
      <c r="I33" s="3"/>
      <c r="J33" s="3"/>
      <c r="K33" s="3"/>
      <c r="L33" s="3"/>
    </row>
    <row r="34" spans="1:12" x14ac:dyDescent="0.25">
      <c r="A34" t="s">
        <v>37</v>
      </c>
      <c r="B34" s="3">
        <v>7205295</v>
      </c>
      <c r="C34" s="3">
        <v>10340016</v>
      </c>
      <c r="D34" s="3">
        <v>8683022</v>
      </c>
      <c r="E34" s="3">
        <v>8280394</v>
      </c>
      <c r="F34" s="3">
        <v>7864920</v>
      </c>
      <c r="G34" s="3"/>
      <c r="H34" s="3"/>
      <c r="I34" s="3"/>
      <c r="J34" s="3"/>
      <c r="K34" s="3"/>
      <c r="L34" s="3"/>
    </row>
    <row r="35" spans="1:12" x14ac:dyDescent="0.25">
      <c r="A35" t="s">
        <v>38</v>
      </c>
      <c r="B35" s="3">
        <v>7578543</v>
      </c>
      <c r="C35" s="3">
        <v>8867667</v>
      </c>
      <c r="D35" s="3">
        <v>18268980</v>
      </c>
      <c r="E35" s="3">
        <v>21543382</v>
      </c>
      <c r="F35" s="3">
        <v>22854607</v>
      </c>
      <c r="G35" s="3"/>
      <c r="H35" s="3"/>
      <c r="I35" s="3"/>
      <c r="J35" s="3"/>
      <c r="K35" s="3"/>
      <c r="L35" s="3"/>
    </row>
    <row r="36" spans="1:12" x14ac:dyDescent="0.25">
      <c r="A36" t="s">
        <v>14</v>
      </c>
      <c r="B36" s="3">
        <v>0</v>
      </c>
      <c r="C36" s="3">
        <v>0</v>
      </c>
      <c r="D36" s="3">
        <v>0</v>
      </c>
      <c r="E36" s="3">
        <v>18260000</v>
      </c>
      <c r="F36" s="3">
        <v>3039304</v>
      </c>
      <c r="G36" s="3"/>
      <c r="H36" s="3"/>
      <c r="I36" s="3"/>
      <c r="J36" s="3"/>
      <c r="K36" s="3"/>
      <c r="L36" s="3"/>
    </row>
    <row r="37" spans="1:12" x14ac:dyDescent="0.25">
      <c r="A37" s="1"/>
      <c r="B37" s="14">
        <f>SUM(B31:B36)</f>
        <v>396105101</v>
      </c>
      <c r="C37" s="14">
        <f>SUM(C31:C36)</f>
        <v>392923653</v>
      </c>
      <c r="D37" s="14">
        <f>SUM(D31:D36)</f>
        <v>394076366</v>
      </c>
      <c r="E37" s="14">
        <f>SUM(E31:E36)</f>
        <v>407318786</v>
      </c>
      <c r="F37" s="14">
        <f>SUM(F31:F36)</f>
        <v>384075768</v>
      </c>
      <c r="G37" s="14">
        <f t="shared" ref="G37:H37" si="4">SUM(G31:G36)</f>
        <v>0</v>
      </c>
      <c r="H37" s="14">
        <f t="shared" si="4"/>
        <v>0</v>
      </c>
      <c r="I37" s="3"/>
      <c r="J37" s="3"/>
      <c r="K37" s="3"/>
      <c r="L37" s="3"/>
    </row>
    <row r="38" spans="1:12" x14ac:dyDescent="0.25">
      <c r="A38" s="1"/>
      <c r="B38" s="15">
        <f>B28+B37</f>
        <v>850074339</v>
      </c>
      <c r="C38" s="15">
        <f>C28+C37</f>
        <v>813568813</v>
      </c>
      <c r="D38" s="15">
        <f>D28+D37</f>
        <v>799723990</v>
      </c>
      <c r="E38" s="15">
        <f>E28+E37</f>
        <v>822035215</v>
      </c>
      <c r="F38" s="15">
        <f>F28+F37</f>
        <v>812395404</v>
      </c>
      <c r="G38" s="15">
        <f t="shared" ref="G38:H38" si="5">G28+G37</f>
        <v>0</v>
      </c>
      <c r="H38" s="15">
        <f t="shared" si="5"/>
        <v>0</v>
      </c>
      <c r="I38" s="3"/>
      <c r="J38" s="3"/>
      <c r="K38" s="3"/>
      <c r="L38" s="3"/>
    </row>
    <row r="39" spans="1:12" x14ac:dyDescent="0.25">
      <c r="A39" s="1"/>
      <c r="B39" s="18"/>
      <c r="C39" s="18"/>
      <c r="D39" s="18"/>
      <c r="E39" s="18"/>
      <c r="F39" s="18"/>
      <c r="G39" s="3"/>
      <c r="H39" s="3"/>
      <c r="I39" s="3"/>
      <c r="J39" s="3"/>
      <c r="K39" s="3"/>
      <c r="L39" s="3"/>
    </row>
    <row r="40" spans="1:12" x14ac:dyDescent="0.25">
      <c r="A40" s="26" t="s">
        <v>57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x14ac:dyDescent="0.25">
      <c r="A41" t="s">
        <v>10</v>
      </c>
      <c r="B41" s="3">
        <v>913000000</v>
      </c>
      <c r="C41" s="3">
        <v>913000000</v>
      </c>
      <c r="D41" s="3">
        <v>913000000</v>
      </c>
      <c r="E41" s="3">
        <v>1013430000</v>
      </c>
      <c r="F41" s="3">
        <v>1013430000</v>
      </c>
      <c r="G41" s="3"/>
      <c r="H41" s="3"/>
      <c r="I41" s="3"/>
      <c r="J41" s="3"/>
      <c r="K41" s="3"/>
      <c r="L41" s="3"/>
    </row>
    <row r="42" spans="1:12" x14ac:dyDescent="0.25">
      <c r="A42" t="s">
        <v>2</v>
      </c>
      <c r="B42" s="3">
        <v>215559109</v>
      </c>
      <c r="C42" s="3">
        <v>247304381</v>
      </c>
      <c r="D42" s="3">
        <v>331695123</v>
      </c>
      <c r="E42" s="3">
        <v>248177201</v>
      </c>
      <c r="F42" s="3">
        <v>269198273</v>
      </c>
      <c r="G42" s="3"/>
      <c r="H42" s="3"/>
      <c r="I42" s="3"/>
      <c r="J42" s="3"/>
      <c r="K42" s="3"/>
      <c r="L42" s="3"/>
    </row>
    <row r="43" spans="1:12" x14ac:dyDescent="0.25">
      <c r="A43" s="1"/>
      <c r="B43" s="15">
        <f>SUM(B41:B42)</f>
        <v>1128559109</v>
      </c>
      <c r="C43" s="15">
        <f>SUM(C41:C42)</f>
        <v>1160304381</v>
      </c>
      <c r="D43" s="15">
        <f>SUM(D41:D42)</f>
        <v>1244695123</v>
      </c>
      <c r="E43" s="15">
        <f>SUM(E41:E42)</f>
        <v>1261607201</v>
      </c>
      <c r="F43" s="15">
        <f>SUM(F41:F42)</f>
        <v>1282628273</v>
      </c>
      <c r="G43" s="15">
        <f t="shared" ref="G43:H43" si="6">SUM(G41:G42)</f>
        <v>0</v>
      </c>
      <c r="H43" s="15">
        <f t="shared" si="6"/>
        <v>0</v>
      </c>
      <c r="I43" s="3"/>
      <c r="J43" s="3"/>
      <c r="K43" s="3"/>
      <c r="L43" s="3"/>
    </row>
    <row r="44" spans="1:12" x14ac:dyDescent="0.25">
      <c r="A44" s="1"/>
      <c r="B44" s="4"/>
      <c r="C44" s="4"/>
      <c r="D44" s="4"/>
      <c r="E44" s="4"/>
      <c r="F44" s="4"/>
      <c r="G44" s="3"/>
      <c r="H44" s="3"/>
      <c r="I44" s="3"/>
      <c r="J44" s="3"/>
      <c r="K44" s="3"/>
      <c r="L44" s="3"/>
    </row>
    <row r="45" spans="1:12" ht="15.75" thickBot="1" x14ac:dyDescent="0.3">
      <c r="A45" s="1"/>
      <c r="B45" s="20">
        <f>B43+B38</f>
        <v>1978633448</v>
      </c>
      <c r="C45" s="20">
        <f>C43+C38</f>
        <v>1973873194</v>
      </c>
      <c r="D45" s="20">
        <f>D43+D38</f>
        <v>2044419113</v>
      </c>
      <c r="E45" s="20">
        <f>E43+E38</f>
        <v>2083642416</v>
      </c>
      <c r="F45" s="20">
        <f>F43+F38-1</f>
        <v>2095023676</v>
      </c>
      <c r="G45" s="20">
        <f>G43+G38</f>
        <v>0</v>
      </c>
      <c r="H45" s="20">
        <f>H43+H38</f>
        <v>0</v>
      </c>
      <c r="I45" s="3"/>
      <c r="J45" s="3"/>
      <c r="K45" s="3"/>
      <c r="L45" s="3"/>
    </row>
    <row r="46" spans="1:12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s="1" customFormat="1" x14ac:dyDescent="0.25">
      <c r="A47" s="12" t="s">
        <v>59</v>
      </c>
      <c r="B47" s="17">
        <f>B43/(B41/10)</f>
        <v>12.360997907995619</v>
      </c>
      <c r="C47" s="17">
        <f>C43/(C41/10)</f>
        <v>12.708700777656079</v>
      </c>
      <c r="D47" s="17">
        <f>D43/(D41/10)</f>
        <v>13.6330243483023</v>
      </c>
      <c r="E47" s="17">
        <f>E43/(E41/10)</f>
        <v>12.448883504534107</v>
      </c>
      <c r="F47" s="17">
        <f>F43/(F41/10)</f>
        <v>12.656308506754289</v>
      </c>
      <c r="G47" s="17" t="e">
        <f t="shared" ref="G47:H47" si="7">G43/(G41/10)</f>
        <v>#DIV/0!</v>
      </c>
      <c r="H47" s="17" t="e">
        <f t="shared" si="7"/>
        <v>#DIV/0!</v>
      </c>
      <c r="I47" s="3"/>
      <c r="J47" s="3"/>
      <c r="K47" s="3"/>
      <c r="L47" s="3"/>
    </row>
    <row r="48" spans="1:12" x14ac:dyDescent="0.25">
      <c r="A48" s="12" t="s">
        <v>60</v>
      </c>
      <c r="B48" s="29">
        <f>B41/10</f>
        <v>91300000</v>
      </c>
      <c r="C48" s="29">
        <f t="shared" ref="C48:H48" si="8">C41/10</f>
        <v>91300000</v>
      </c>
      <c r="D48" s="29">
        <f t="shared" si="8"/>
        <v>91300000</v>
      </c>
      <c r="E48" s="29">
        <f t="shared" si="8"/>
        <v>101343000</v>
      </c>
      <c r="F48" s="29">
        <f t="shared" si="8"/>
        <v>101343000</v>
      </c>
      <c r="G48" s="29">
        <f t="shared" si="8"/>
        <v>0</v>
      </c>
      <c r="H48" s="29">
        <f t="shared" si="8"/>
        <v>0</v>
      </c>
      <c r="I48" s="3"/>
      <c r="J48" s="3"/>
      <c r="K48" s="3"/>
      <c r="L48" s="3"/>
    </row>
    <row r="49" spans="7:12" x14ac:dyDescent="0.25">
      <c r="G49" s="3"/>
      <c r="H49" s="3"/>
      <c r="I49" s="3"/>
      <c r="J49" s="3"/>
      <c r="K49" s="3"/>
      <c r="L49" s="3"/>
    </row>
    <row r="50" spans="7:12" x14ac:dyDescent="0.25">
      <c r="G50" s="3"/>
      <c r="H50" s="3"/>
      <c r="I50" s="3"/>
      <c r="J50" s="3"/>
      <c r="K50" s="3"/>
      <c r="L50" s="3"/>
    </row>
    <row r="51" spans="7:12" x14ac:dyDescent="0.25">
      <c r="G51" s="3"/>
      <c r="H51" s="3"/>
      <c r="I51" s="3"/>
      <c r="J51" s="3"/>
      <c r="K51" s="3"/>
      <c r="L51" s="3"/>
    </row>
    <row r="52" spans="7:12" x14ac:dyDescent="0.25">
      <c r="G52" s="3"/>
      <c r="H52" s="3"/>
      <c r="I52" s="3"/>
      <c r="J52" s="3"/>
      <c r="K52" s="3"/>
      <c r="L52" s="3"/>
    </row>
    <row r="53" spans="7:12" x14ac:dyDescent="0.25">
      <c r="G53" s="3"/>
      <c r="H53" s="3"/>
      <c r="I53" s="3"/>
      <c r="J53" s="3"/>
      <c r="K53" s="3"/>
      <c r="L53" s="3"/>
    </row>
    <row r="54" spans="7:12" x14ac:dyDescent="0.25">
      <c r="G54" s="3"/>
      <c r="H54" s="3"/>
      <c r="I54" s="3"/>
      <c r="J54" s="3"/>
      <c r="K54" s="3"/>
      <c r="L54" s="3"/>
    </row>
    <row r="55" spans="7:12" x14ac:dyDescent="0.25">
      <c r="G55" s="3"/>
      <c r="H55" s="3"/>
      <c r="I55" s="3"/>
      <c r="J55" s="3"/>
      <c r="K55" s="3"/>
      <c r="L55" s="3"/>
    </row>
    <row r="56" spans="7:12" x14ac:dyDescent="0.25">
      <c r="G56" s="3"/>
      <c r="H56" s="3"/>
      <c r="I56" s="3"/>
      <c r="J56" s="3"/>
      <c r="K56" s="3"/>
      <c r="L56" s="3"/>
    </row>
    <row r="57" spans="7:12" x14ac:dyDescent="0.25">
      <c r="G57" s="3"/>
      <c r="H57" s="3"/>
      <c r="I57" s="3"/>
      <c r="J57" s="3"/>
      <c r="K57" s="3"/>
      <c r="L57" s="3"/>
    </row>
    <row r="58" spans="7:12" x14ac:dyDescent="0.25">
      <c r="G58" s="3"/>
      <c r="H58" s="3"/>
      <c r="I58" s="3"/>
      <c r="J58" s="3"/>
      <c r="K58" s="3"/>
      <c r="L58" s="3"/>
    </row>
    <row r="59" spans="7:12" x14ac:dyDescent="0.25">
      <c r="G59" s="3"/>
      <c r="H59" s="3"/>
      <c r="I59" s="3"/>
      <c r="J59" s="3"/>
      <c r="K59" s="3"/>
      <c r="L59" s="3"/>
    </row>
    <row r="60" spans="7:12" x14ac:dyDescent="0.25">
      <c r="G60" s="3"/>
      <c r="H60" s="3"/>
      <c r="I60" s="3"/>
      <c r="J60" s="3"/>
      <c r="K60" s="3"/>
      <c r="L60" s="3"/>
    </row>
    <row r="61" spans="7:12" x14ac:dyDescent="0.25">
      <c r="G61" s="3"/>
      <c r="H61" s="3"/>
      <c r="I61" s="3"/>
      <c r="J61" s="3"/>
      <c r="K61" s="3"/>
      <c r="L61" s="3"/>
    </row>
    <row r="62" spans="7:12" x14ac:dyDescent="0.25">
      <c r="G62" s="3"/>
      <c r="H62" s="3"/>
      <c r="I62" s="3"/>
      <c r="J62" s="3"/>
      <c r="K62" s="3"/>
      <c r="L62" s="3"/>
    </row>
    <row r="63" spans="7:12" x14ac:dyDescent="0.25">
      <c r="G63" s="3"/>
      <c r="H63" s="3"/>
      <c r="I63" s="3"/>
      <c r="J63" s="3"/>
      <c r="K63" s="3"/>
      <c r="L63" s="3"/>
    </row>
    <row r="64" spans="7:12" x14ac:dyDescent="0.25">
      <c r="G64" s="3"/>
      <c r="H64" s="3"/>
      <c r="I64" s="3"/>
      <c r="J64" s="3"/>
      <c r="K64" s="3"/>
      <c r="L64" s="3"/>
    </row>
    <row r="65" spans="7:12" x14ac:dyDescent="0.25">
      <c r="G65" s="3"/>
      <c r="H65" s="3"/>
      <c r="I65" s="3"/>
      <c r="J65" s="3"/>
      <c r="K65" s="3"/>
      <c r="L65" s="3"/>
    </row>
    <row r="66" spans="7:12" x14ac:dyDescent="0.25">
      <c r="G66" s="3"/>
      <c r="H66" s="3"/>
      <c r="I66" s="3"/>
      <c r="J66" s="3"/>
      <c r="K66" s="3"/>
      <c r="L66" s="3"/>
    </row>
    <row r="67" spans="7:12" x14ac:dyDescent="0.25">
      <c r="G67" s="3"/>
      <c r="H67" s="3"/>
      <c r="I67" s="3"/>
      <c r="J67" s="3"/>
      <c r="K67" s="3"/>
      <c r="L67" s="3"/>
    </row>
    <row r="68" spans="7:12" x14ac:dyDescent="0.25">
      <c r="G68" s="3"/>
      <c r="H68" s="3"/>
      <c r="I68" s="3"/>
      <c r="J68" s="3"/>
      <c r="K68" s="3"/>
      <c r="L68" s="3"/>
    </row>
    <row r="69" spans="7:12" x14ac:dyDescent="0.25">
      <c r="G69" s="3"/>
      <c r="H69" s="3"/>
      <c r="I69" s="3"/>
      <c r="J69" s="3"/>
      <c r="K69" s="3"/>
      <c r="L69" s="3"/>
    </row>
    <row r="70" spans="7:12" x14ac:dyDescent="0.25">
      <c r="G70" s="3"/>
      <c r="H70" s="3"/>
      <c r="I70" s="3"/>
      <c r="J70" s="3"/>
      <c r="K70" s="3"/>
      <c r="L70" s="3"/>
    </row>
    <row r="71" spans="7:12" x14ac:dyDescent="0.25">
      <c r="G71" s="3"/>
      <c r="H71" s="3"/>
      <c r="I71" s="3"/>
      <c r="J71" s="3"/>
      <c r="K71" s="3"/>
      <c r="L71" s="3"/>
    </row>
    <row r="72" spans="7:12" x14ac:dyDescent="0.25">
      <c r="G72" s="3"/>
      <c r="H72" s="3"/>
      <c r="I72" s="3"/>
      <c r="J72" s="3"/>
      <c r="K72" s="3"/>
      <c r="L72" s="3"/>
    </row>
    <row r="73" spans="7:12" x14ac:dyDescent="0.25">
      <c r="G73" s="3"/>
      <c r="H73" s="3"/>
      <c r="I73" s="3"/>
      <c r="J73" s="3"/>
      <c r="K73" s="3"/>
      <c r="L73" s="3"/>
    </row>
    <row r="74" spans="7:12" x14ac:dyDescent="0.25">
      <c r="G74" s="3"/>
      <c r="H74" s="3"/>
      <c r="I74" s="3"/>
      <c r="J74" s="3"/>
      <c r="K74" s="3"/>
      <c r="L74" s="3"/>
    </row>
    <row r="75" spans="7:12" x14ac:dyDescent="0.25">
      <c r="G75" s="3"/>
      <c r="H75" s="3"/>
      <c r="I75" s="3"/>
      <c r="J75" s="3"/>
      <c r="K75" s="3"/>
      <c r="L75" s="3"/>
    </row>
    <row r="76" spans="7:12" x14ac:dyDescent="0.25">
      <c r="G76" s="3"/>
      <c r="H76" s="3"/>
      <c r="I76" s="3"/>
      <c r="J76" s="3"/>
      <c r="K76" s="3"/>
      <c r="L76" s="3"/>
    </row>
    <row r="77" spans="7:12" x14ac:dyDescent="0.25">
      <c r="G77" s="3"/>
      <c r="H77" s="3"/>
      <c r="I77" s="3"/>
      <c r="J77" s="3"/>
      <c r="K77" s="3"/>
      <c r="L77" s="3"/>
    </row>
    <row r="78" spans="7:12" x14ac:dyDescent="0.25">
      <c r="G78" s="3"/>
      <c r="H78" s="3"/>
      <c r="I78" s="3"/>
      <c r="J78" s="3"/>
      <c r="K78" s="3"/>
      <c r="L78" s="3"/>
    </row>
    <row r="79" spans="7:12" x14ac:dyDescent="0.25">
      <c r="G79" s="3"/>
      <c r="H79" s="3"/>
      <c r="I79" s="3"/>
      <c r="J79" s="3"/>
      <c r="K79" s="3"/>
      <c r="L79" s="3"/>
    </row>
    <row r="80" spans="7:12" x14ac:dyDescent="0.25">
      <c r="G80" s="3"/>
      <c r="H80" s="3"/>
      <c r="I80" s="3"/>
      <c r="J80" s="3"/>
      <c r="K80" s="3"/>
      <c r="L80" s="3"/>
    </row>
    <row r="81" spans="7:12" x14ac:dyDescent="0.25">
      <c r="G81" s="3"/>
      <c r="H81" s="3"/>
      <c r="I81" s="3"/>
      <c r="J81" s="3"/>
      <c r="K81" s="3"/>
      <c r="L81" s="3"/>
    </row>
    <row r="82" spans="7:12" x14ac:dyDescent="0.25">
      <c r="G82" s="3"/>
      <c r="H82" s="3"/>
      <c r="I82" s="3"/>
      <c r="J82" s="3"/>
      <c r="K82" s="3"/>
      <c r="L82" s="3"/>
    </row>
    <row r="83" spans="7:12" x14ac:dyDescent="0.25">
      <c r="G83" s="3"/>
      <c r="H83" s="3"/>
      <c r="I83" s="3"/>
      <c r="J83" s="3"/>
      <c r="K83" s="3"/>
      <c r="L83" s="3"/>
    </row>
    <row r="84" spans="7:12" x14ac:dyDescent="0.25">
      <c r="G84" s="3"/>
      <c r="H84" s="3"/>
      <c r="I84" s="3"/>
      <c r="J84" s="3"/>
      <c r="K84" s="3"/>
      <c r="L84" s="3"/>
    </row>
    <row r="85" spans="7:12" x14ac:dyDescent="0.25">
      <c r="G85" s="3"/>
      <c r="H85" s="3"/>
      <c r="I85" s="3"/>
      <c r="J85" s="3"/>
      <c r="K85" s="3"/>
      <c r="L85" s="3"/>
    </row>
    <row r="86" spans="7:12" x14ac:dyDescent="0.25">
      <c r="G86" s="3"/>
      <c r="H86" s="3"/>
      <c r="I86" s="3"/>
      <c r="J86" s="3"/>
      <c r="K86" s="3"/>
      <c r="L86" s="3"/>
    </row>
    <row r="87" spans="7:12" x14ac:dyDescent="0.25">
      <c r="G87" s="3"/>
      <c r="H87" s="3"/>
      <c r="I87" s="3"/>
      <c r="J87" s="3"/>
      <c r="K87" s="3"/>
      <c r="L87" s="3"/>
    </row>
    <row r="88" spans="7:12" x14ac:dyDescent="0.25">
      <c r="G88" s="3"/>
      <c r="H88" s="3"/>
      <c r="I88" s="3"/>
      <c r="J88" s="3"/>
      <c r="K88" s="3"/>
      <c r="L88" s="3"/>
    </row>
    <row r="89" spans="7:12" x14ac:dyDescent="0.25">
      <c r="G89" s="3"/>
      <c r="H89" s="3"/>
      <c r="I89" s="3"/>
      <c r="J89" s="3"/>
      <c r="K89" s="3"/>
      <c r="L89" s="3"/>
    </row>
    <row r="90" spans="7:12" x14ac:dyDescent="0.25">
      <c r="G90" s="3"/>
      <c r="H90" s="3"/>
      <c r="I90" s="3"/>
      <c r="J90" s="3"/>
      <c r="K90" s="3"/>
      <c r="L90" s="3"/>
    </row>
    <row r="91" spans="7:12" x14ac:dyDescent="0.25">
      <c r="G91" s="3"/>
      <c r="H91" s="3"/>
      <c r="I91" s="3"/>
      <c r="J91" s="3"/>
      <c r="K91" s="3"/>
      <c r="L91" s="3"/>
    </row>
    <row r="92" spans="7:12" x14ac:dyDescent="0.25">
      <c r="G92" s="3"/>
      <c r="H92" s="3"/>
      <c r="I92" s="3"/>
      <c r="J92" s="3"/>
      <c r="K92" s="3"/>
      <c r="L92" s="3"/>
    </row>
    <row r="93" spans="7:12" x14ac:dyDescent="0.25">
      <c r="G93" s="3"/>
      <c r="H93" s="3"/>
      <c r="I93" s="3"/>
      <c r="J93" s="3"/>
      <c r="K93" s="3"/>
      <c r="L93" s="3"/>
    </row>
    <row r="94" spans="7:12" x14ac:dyDescent="0.25">
      <c r="G94" s="3"/>
      <c r="H94" s="3"/>
      <c r="I94" s="3"/>
      <c r="J94" s="3"/>
      <c r="K94" s="3"/>
      <c r="L94" s="3"/>
    </row>
    <row r="95" spans="7:12" x14ac:dyDescent="0.25">
      <c r="G95" s="3"/>
      <c r="H95" s="3"/>
      <c r="I95" s="3"/>
      <c r="J95" s="3"/>
      <c r="K95" s="3"/>
      <c r="L95" s="3"/>
    </row>
    <row r="96" spans="7:12" x14ac:dyDescent="0.25">
      <c r="G96" s="3"/>
      <c r="H96" s="3"/>
      <c r="I96" s="3"/>
      <c r="J96" s="3"/>
      <c r="K96" s="3"/>
      <c r="L96" s="3"/>
    </row>
    <row r="97" spans="7:12" x14ac:dyDescent="0.25">
      <c r="G97" s="3"/>
      <c r="H97" s="3"/>
      <c r="I97" s="3"/>
      <c r="J97" s="3"/>
      <c r="K97" s="3"/>
      <c r="L97" s="3"/>
    </row>
    <row r="98" spans="7:12" x14ac:dyDescent="0.25">
      <c r="G98" s="3"/>
      <c r="H98" s="3"/>
      <c r="I98" s="3"/>
      <c r="J98" s="3"/>
      <c r="K98" s="3"/>
      <c r="L98" s="3"/>
    </row>
    <row r="99" spans="7:12" x14ac:dyDescent="0.25">
      <c r="G99" s="3"/>
      <c r="H99" s="3"/>
      <c r="I99" s="3"/>
      <c r="J99" s="3"/>
      <c r="K99" s="3"/>
      <c r="L99" s="3"/>
    </row>
    <row r="100" spans="7:12" x14ac:dyDescent="0.25">
      <c r="G100" s="3"/>
      <c r="H100" s="3"/>
      <c r="I100" s="3"/>
      <c r="J100" s="3"/>
      <c r="K100" s="3"/>
      <c r="L100" s="3"/>
    </row>
    <row r="101" spans="7:12" x14ac:dyDescent="0.25">
      <c r="G101" s="3"/>
      <c r="H101" s="3"/>
      <c r="I101" s="3"/>
      <c r="J101" s="3"/>
      <c r="K101" s="3"/>
      <c r="L101" s="3"/>
    </row>
    <row r="102" spans="7:12" x14ac:dyDescent="0.25">
      <c r="G102" s="3"/>
      <c r="H102" s="3"/>
      <c r="I102" s="3"/>
      <c r="J102" s="3"/>
      <c r="K102" s="3"/>
      <c r="L102" s="3"/>
    </row>
    <row r="103" spans="7:12" x14ac:dyDescent="0.25">
      <c r="G103" s="3"/>
      <c r="H103" s="3"/>
      <c r="I103" s="3"/>
      <c r="J103" s="3"/>
      <c r="K103" s="3"/>
      <c r="L103" s="3"/>
    </row>
    <row r="104" spans="7:12" x14ac:dyDescent="0.25">
      <c r="G104" s="3"/>
      <c r="H104" s="3"/>
      <c r="I104" s="3"/>
      <c r="J104" s="3"/>
      <c r="K104" s="3"/>
      <c r="L104" s="3"/>
    </row>
    <row r="105" spans="7:12" x14ac:dyDescent="0.25">
      <c r="G105" s="3"/>
      <c r="H105" s="3"/>
      <c r="I105" s="3"/>
      <c r="J105" s="3"/>
      <c r="K105" s="3"/>
      <c r="L105" s="3"/>
    </row>
    <row r="106" spans="7:12" x14ac:dyDescent="0.25">
      <c r="G106" s="3"/>
      <c r="H106" s="3"/>
      <c r="I106" s="3"/>
      <c r="J106" s="3"/>
      <c r="K106" s="3"/>
      <c r="L106" s="3"/>
    </row>
    <row r="107" spans="7:12" x14ac:dyDescent="0.25">
      <c r="G107" s="3"/>
      <c r="H107" s="3"/>
      <c r="I107" s="3"/>
      <c r="J107" s="3"/>
      <c r="K107" s="3"/>
      <c r="L107" s="3"/>
    </row>
    <row r="108" spans="7:12" x14ac:dyDescent="0.25">
      <c r="G108" s="3"/>
      <c r="H108" s="3"/>
      <c r="I108" s="3"/>
      <c r="J108" s="3"/>
      <c r="K108" s="3"/>
      <c r="L108" s="3"/>
    </row>
    <row r="109" spans="7:12" x14ac:dyDescent="0.25">
      <c r="G109" s="3"/>
      <c r="H109" s="3"/>
      <c r="I109" s="3"/>
      <c r="J109" s="3"/>
      <c r="K109" s="3"/>
      <c r="L109" s="3"/>
    </row>
    <row r="110" spans="7:12" x14ac:dyDescent="0.25">
      <c r="G110" s="3"/>
      <c r="H110" s="3"/>
      <c r="I110" s="3"/>
      <c r="J110" s="3"/>
      <c r="K110" s="3"/>
      <c r="L110" s="3"/>
    </row>
    <row r="111" spans="7:12" x14ac:dyDescent="0.25">
      <c r="G111" s="3"/>
      <c r="H111" s="3"/>
      <c r="I111" s="3"/>
      <c r="J111" s="3"/>
      <c r="K111" s="3"/>
      <c r="L111" s="3"/>
    </row>
    <row r="112" spans="7:12" x14ac:dyDescent="0.25">
      <c r="G112" s="3"/>
      <c r="H112" s="3"/>
      <c r="I112" s="3"/>
      <c r="J112" s="3"/>
      <c r="K112" s="3"/>
      <c r="L112" s="3"/>
    </row>
    <row r="113" spans="7:12" x14ac:dyDescent="0.25">
      <c r="G113" s="3"/>
      <c r="H113" s="3"/>
      <c r="I113" s="3"/>
      <c r="J113" s="3"/>
      <c r="K113" s="3"/>
      <c r="L113" s="3"/>
    </row>
    <row r="114" spans="7:12" x14ac:dyDescent="0.25">
      <c r="G114" s="3"/>
      <c r="H114" s="3"/>
      <c r="I114" s="3"/>
      <c r="J114" s="3"/>
      <c r="K114" s="3"/>
      <c r="L114" s="3"/>
    </row>
    <row r="115" spans="7:12" x14ac:dyDescent="0.25">
      <c r="G115" s="3"/>
      <c r="H115" s="3"/>
      <c r="I115" s="3"/>
      <c r="J115" s="3"/>
      <c r="K115" s="3"/>
      <c r="L115" s="3"/>
    </row>
    <row r="116" spans="7:12" x14ac:dyDescent="0.25">
      <c r="G116" s="3"/>
      <c r="H116" s="3"/>
      <c r="I116" s="3"/>
      <c r="J116" s="3"/>
      <c r="K116" s="3"/>
      <c r="L116" s="3"/>
    </row>
    <row r="117" spans="7:12" x14ac:dyDescent="0.25">
      <c r="G117" s="3"/>
      <c r="H117" s="3"/>
      <c r="I117" s="3"/>
      <c r="J117" s="3"/>
      <c r="K117" s="3"/>
      <c r="L117" s="3"/>
    </row>
    <row r="118" spans="7:12" x14ac:dyDescent="0.25">
      <c r="G118" s="3"/>
      <c r="H118" s="3"/>
      <c r="I118" s="3"/>
      <c r="J118" s="3"/>
      <c r="K118" s="3"/>
      <c r="L118" s="3"/>
    </row>
    <row r="119" spans="7:12" x14ac:dyDescent="0.25">
      <c r="G119" s="3"/>
      <c r="H119" s="3"/>
      <c r="I119" s="3"/>
      <c r="J119" s="3"/>
      <c r="K119" s="3"/>
      <c r="L119" s="3"/>
    </row>
    <row r="120" spans="7:12" x14ac:dyDescent="0.25">
      <c r="G120" s="3"/>
      <c r="H120" s="3"/>
      <c r="I120" s="3"/>
      <c r="J120" s="3"/>
      <c r="K120" s="3"/>
      <c r="L120" s="3"/>
    </row>
    <row r="121" spans="7:12" x14ac:dyDescent="0.25">
      <c r="G121" s="3"/>
      <c r="H121" s="3"/>
      <c r="I121" s="3"/>
      <c r="J121" s="3"/>
      <c r="K121" s="3"/>
      <c r="L121" s="3"/>
    </row>
    <row r="122" spans="7:12" x14ac:dyDescent="0.25">
      <c r="G122" s="3"/>
      <c r="H122" s="3"/>
      <c r="I122" s="3"/>
      <c r="J122" s="3"/>
      <c r="K122" s="3"/>
      <c r="L122" s="3"/>
    </row>
    <row r="123" spans="7:12" x14ac:dyDescent="0.25">
      <c r="G123" s="3"/>
      <c r="H123" s="3"/>
      <c r="I123" s="3"/>
      <c r="J123" s="3"/>
      <c r="K123" s="3"/>
      <c r="L123" s="3"/>
    </row>
    <row r="124" spans="7:12" x14ac:dyDescent="0.25">
      <c r="G124" s="3"/>
      <c r="H124" s="3"/>
      <c r="I124" s="3"/>
      <c r="J124" s="3"/>
      <c r="K124" s="3"/>
      <c r="L124" s="3"/>
    </row>
    <row r="125" spans="7:12" x14ac:dyDescent="0.25">
      <c r="G125" s="3"/>
      <c r="H125" s="3"/>
      <c r="I125" s="3"/>
      <c r="J125" s="3"/>
      <c r="K125" s="3"/>
      <c r="L125" s="3"/>
    </row>
    <row r="126" spans="7:12" x14ac:dyDescent="0.25">
      <c r="G126" s="3"/>
      <c r="H126" s="3"/>
      <c r="I126" s="3"/>
      <c r="J126" s="3"/>
      <c r="K126" s="3"/>
      <c r="L126" s="3"/>
    </row>
    <row r="127" spans="7:12" x14ac:dyDescent="0.25">
      <c r="G127" s="3"/>
      <c r="H127" s="3"/>
      <c r="I127" s="3"/>
      <c r="J127" s="3"/>
      <c r="K127" s="3"/>
      <c r="L127" s="3"/>
    </row>
    <row r="128" spans="7:12" x14ac:dyDescent="0.25">
      <c r="G128" s="3"/>
      <c r="H128" s="3"/>
      <c r="I128" s="3"/>
      <c r="J128" s="3"/>
      <c r="K128" s="3"/>
      <c r="L128" s="3"/>
    </row>
    <row r="129" spans="7:12" x14ac:dyDescent="0.25">
      <c r="G129" s="3"/>
      <c r="H129" s="3"/>
      <c r="I129" s="3"/>
      <c r="J129" s="3"/>
      <c r="K129" s="3"/>
      <c r="L129" s="3"/>
    </row>
    <row r="130" spans="7:12" x14ac:dyDescent="0.25">
      <c r="G130" s="3"/>
      <c r="H130" s="3"/>
      <c r="I130" s="3"/>
      <c r="J130" s="3"/>
      <c r="K130" s="3"/>
      <c r="L130" s="3"/>
    </row>
    <row r="131" spans="7:12" x14ac:dyDescent="0.25">
      <c r="G131" s="3"/>
      <c r="H131" s="3"/>
      <c r="I131" s="3"/>
      <c r="J131" s="3"/>
      <c r="K131" s="3"/>
      <c r="L131" s="3"/>
    </row>
    <row r="132" spans="7:12" x14ac:dyDescent="0.25">
      <c r="G132" s="3"/>
      <c r="H132" s="3"/>
      <c r="I132" s="3"/>
      <c r="J132" s="3"/>
      <c r="K132" s="3"/>
      <c r="L132" s="3"/>
    </row>
    <row r="133" spans="7:12" x14ac:dyDescent="0.25">
      <c r="G133" s="3"/>
      <c r="H133" s="3"/>
      <c r="I133" s="3"/>
      <c r="J133" s="3"/>
      <c r="K133" s="3"/>
      <c r="L133" s="3"/>
    </row>
    <row r="134" spans="7:12" x14ac:dyDescent="0.25">
      <c r="G134" s="3"/>
      <c r="H134" s="3"/>
      <c r="I134" s="3"/>
      <c r="J134" s="3"/>
      <c r="K134" s="3"/>
      <c r="L134" s="3"/>
    </row>
    <row r="135" spans="7:12" x14ac:dyDescent="0.25">
      <c r="G135" s="3"/>
      <c r="H135" s="3"/>
      <c r="I135" s="3"/>
      <c r="J135" s="3"/>
      <c r="K135" s="3"/>
      <c r="L135" s="3"/>
    </row>
    <row r="136" spans="7:12" x14ac:dyDescent="0.25">
      <c r="G136" s="3"/>
      <c r="H136" s="3"/>
      <c r="I136" s="3"/>
      <c r="J136" s="3"/>
      <c r="K136" s="3"/>
      <c r="L136" s="3"/>
    </row>
    <row r="137" spans="7:12" x14ac:dyDescent="0.25">
      <c r="G137" s="3"/>
      <c r="H137" s="3"/>
      <c r="I137" s="3"/>
      <c r="J137" s="3"/>
      <c r="K137" s="3"/>
      <c r="L137" s="3"/>
    </row>
    <row r="138" spans="7:12" x14ac:dyDescent="0.25">
      <c r="G138" s="3"/>
      <c r="H138" s="3"/>
      <c r="I138" s="3"/>
      <c r="J138" s="3"/>
      <c r="K138" s="3"/>
      <c r="L138" s="3"/>
    </row>
    <row r="139" spans="7:12" x14ac:dyDescent="0.25">
      <c r="G139" s="3"/>
      <c r="H139" s="3"/>
      <c r="I139" s="3"/>
      <c r="J139" s="3"/>
      <c r="K139" s="3"/>
      <c r="L139" s="3"/>
    </row>
    <row r="140" spans="7:12" x14ac:dyDescent="0.25">
      <c r="G140" s="3"/>
      <c r="H140" s="3"/>
      <c r="I140" s="3"/>
      <c r="J140" s="3"/>
      <c r="K140" s="3"/>
      <c r="L14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workbookViewId="0">
      <pane xSplit="1" ySplit="6" topLeftCell="B22" activePane="bottomRight" state="frozen"/>
      <selection pane="topRight" activeCell="B1" sqref="B1"/>
      <selection pane="bottomLeft" activeCell="A4" sqref="A4"/>
      <selection pane="bottomRight" activeCell="F30" sqref="F30:H30"/>
    </sheetView>
  </sheetViews>
  <sheetFormatPr defaultRowHeight="15" x14ac:dyDescent="0.25"/>
  <cols>
    <col min="1" max="1" width="42.28515625" customWidth="1"/>
    <col min="2" max="2" width="14.28515625" bestFit="1" customWidth="1"/>
    <col min="3" max="3" width="15" bestFit="1" customWidth="1"/>
    <col min="4" max="4" width="15.140625" customWidth="1"/>
    <col min="5" max="5" width="14.28515625" bestFit="1" customWidth="1"/>
    <col min="6" max="6" width="12.5703125" customWidth="1"/>
    <col min="7" max="7" width="9.85546875" customWidth="1"/>
    <col min="8" max="8" width="11.5703125" customWidth="1"/>
  </cols>
  <sheetData>
    <row r="1" spans="1:11" x14ac:dyDescent="0.25">
      <c r="A1" s="24" t="s">
        <v>50</v>
      </c>
    </row>
    <row r="2" spans="1:11" ht="17.25" customHeight="1" x14ac:dyDescent="0.25">
      <c r="A2" s="24" t="s">
        <v>61</v>
      </c>
    </row>
    <row r="3" spans="1:11" ht="17.25" customHeight="1" x14ac:dyDescent="0.25">
      <c r="A3" t="s">
        <v>52</v>
      </c>
    </row>
    <row r="4" spans="1:11" ht="17.25" customHeight="1" x14ac:dyDescent="0.25">
      <c r="B4" s="21"/>
      <c r="C4" s="21"/>
      <c r="D4" s="21"/>
      <c r="E4" s="21"/>
      <c r="F4" s="21"/>
    </row>
    <row r="5" spans="1:11" x14ac:dyDescent="0.25">
      <c r="B5" s="7" t="s">
        <v>12</v>
      </c>
      <c r="C5" s="7" t="s">
        <v>11</v>
      </c>
      <c r="D5" s="7" t="s">
        <v>13</v>
      </c>
      <c r="E5" s="7" t="s">
        <v>12</v>
      </c>
      <c r="F5" s="7" t="s">
        <v>11</v>
      </c>
      <c r="G5" s="7" t="s">
        <v>13</v>
      </c>
      <c r="H5" s="7" t="s">
        <v>12</v>
      </c>
    </row>
    <row r="6" spans="1:11" x14ac:dyDescent="0.25">
      <c r="B6" s="8">
        <v>43100</v>
      </c>
      <c r="C6" s="8">
        <v>43190</v>
      </c>
      <c r="D6" s="8">
        <v>43373</v>
      </c>
      <c r="E6" s="8">
        <v>43465</v>
      </c>
      <c r="F6" s="8">
        <v>43555</v>
      </c>
      <c r="G6" s="8">
        <v>43738</v>
      </c>
      <c r="H6" s="8">
        <v>43830</v>
      </c>
    </row>
    <row r="7" spans="1:11" x14ac:dyDescent="0.25">
      <c r="B7" s="8"/>
      <c r="C7" s="8"/>
      <c r="D7" s="8"/>
      <c r="E7" s="8"/>
      <c r="F7" s="8"/>
      <c r="G7" s="11"/>
      <c r="H7" s="11"/>
      <c r="I7" s="11"/>
      <c r="J7" s="11"/>
      <c r="K7" s="11"/>
    </row>
    <row r="8" spans="1:11" x14ac:dyDescent="0.25">
      <c r="A8" s="12" t="s">
        <v>62</v>
      </c>
      <c r="B8" s="3">
        <v>594515554</v>
      </c>
      <c r="C8" s="3">
        <v>876414624</v>
      </c>
      <c r="D8" s="3">
        <v>329835645</v>
      </c>
      <c r="E8" s="3">
        <v>639834535</v>
      </c>
      <c r="F8" s="3">
        <v>932746909</v>
      </c>
      <c r="G8" s="11"/>
      <c r="H8" s="11"/>
      <c r="I8" s="11"/>
      <c r="J8" s="11"/>
      <c r="K8" s="11"/>
    </row>
    <row r="9" spans="1:11" s="2" customFormat="1" x14ac:dyDescent="0.25">
      <c r="A9" t="s">
        <v>63</v>
      </c>
      <c r="B9" s="11">
        <v>460553562</v>
      </c>
      <c r="C9" s="11">
        <v>679485126</v>
      </c>
      <c r="D9" s="11">
        <v>237258523</v>
      </c>
      <c r="E9" s="11">
        <v>476221668</v>
      </c>
      <c r="F9" s="11">
        <v>710547476</v>
      </c>
      <c r="G9" s="11"/>
      <c r="H9" s="11"/>
      <c r="I9" s="11"/>
      <c r="J9" s="11"/>
      <c r="K9" s="11"/>
    </row>
    <row r="10" spans="1:11" s="2" customFormat="1" x14ac:dyDescent="0.25">
      <c r="A10" s="12" t="s">
        <v>39</v>
      </c>
      <c r="B10" s="4">
        <f>B8-B9</f>
        <v>133961992</v>
      </c>
      <c r="C10" s="4">
        <f t="shared" ref="C10:H10" si="0">C8-C9</f>
        <v>196929498</v>
      </c>
      <c r="D10" s="4">
        <f t="shared" si="0"/>
        <v>92577122</v>
      </c>
      <c r="E10" s="4">
        <f t="shared" si="0"/>
        <v>163612867</v>
      </c>
      <c r="F10" s="4">
        <f t="shared" si="0"/>
        <v>222199433</v>
      </c>
      <c r="G10" s="4">
        <f t="shared" si="0"/>
        <v>0</v>
      </c>
      <c r="H10" s="4">
        <f t="shared" si="0"/>
        <v>0</v>
      </c>
      <c r="I10" s="11"/>
      <c r="J10" s="11"/>
      <c r="K10" s="11"/>
    </row>
    <row r="11" spans="1:11" s="2" customFormat="1" x14ac:dyDescent="0.25">
      <c r="A11" s="12"/>
      <c r="B11" s="4"/>
      <c r="C11" s="4"/>
      <c r="D11" s="4"/>
      <c r="E11" s="4"/>
      <c r="F11" s="4"/>
      <c r="G11" s="11"/>
      <c r="H11" s="11"/>
      <c r="I11" s="11"/>
      <c r="J11" s="11"/>
      <c r="K11" s="11"/>
    </row>
    <row r="12" spans="1:11" s="2" customFormat="1" x14ac:dyDescent="0.25">
      <c r="A12" s="12" t="s">
        <v>64</v>
      </c>
      <c r="B12" s="4"/>
      <c r="C12" s="4"/>
      <c r="D12" s="4"/>
      <c r="E12" s="4"/>
      <c r="F12" s="4"/>
      <c r="G12" s="11"/>
      <c r="H12" s="11"/>
      <c r="I12" s="11"/>
      <c r="J12" s="11"/>
      <c r="K12" s="11"/>
    </row>
    <row r="13" spans="1:11" s="2" customFormat="1" x14ac:dyDescent="0.25">
      <c r="A13" s="10" t="s">
        <v>40</v>
      </c>
      <c r="B13" s="11">
        <v>14800388</v>
      </c>
      <c r="C13" s="11">
        <v>23871056</v>
      </c>
      <c r="D13" s="11">
        <v>7395458</v>
      </c>
      <c r="E13" s="11">
        <v>15109771</v>
      </c>
      <c r="F13" s="11">
        <v>24626116</v>
      </c>
      <c r="G13" s="11"/>
      <c r="H13" s="11"/>
      <c r="I13" s="11"/>
      <c r="J13" s="11"/>
      <c r="K13" s="11"/>
    </row>
    <row r="14" spans="1:11" s="2" customFormat="1" x14ac:dyDescent="0.25">
      <c r="A14" s="10" t="s">
        <v>41</v>
      </c>
      <c r="B14" s="11">
        <v>3440927</v>
      </c>
      <c r="C14" s="11">
        <v>5104870</v>
      </c>
      <c r="D14" s="11">
        <v>1679614</v>
      </c>
      <c r="E14" s="11">
        <v>3397333</v>
      </c>
      <c r="F14" s="11">
        <v>5103173</v>
      </c>
      <c r="G14" s="11"/>
      <c r="H14" s="11"/>
      <c r="I14" s="11"/>
      <c r="J14" s="11"/>
      <c r="K14" s="11"/>
    </row>
    <row r="15" spans="1:11" s="2" customFormat="1" x14ac:dyDescent="0.2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spans="1:11" s="2" customFormat="1" x14ac:dyDescent="0.25">
      <c r="A16" s="12" t="s">
        <v>65</v>
      </c>
      <c r="B16" s="14">
        <f>B10-B13-B14</f>
        <v>115720677</v>
      </c>
      <c r="C16" s="14">
        <f t="shared" ref="C16:H16" si="1">C10-C13-C14</f>
        <v>167953572</v>
      </c>
      <c r="D16" s="14">
        <f t="shared" si="1"/>
        <v>83502050</v>
      </c>
      <c r="E16" s="14">
        <f t="shared" si="1"/>
        <v>145105763</v>
      </c>
      <c r="F16" s="14">
        <f t="shared" si="1"/>
        <v>192470144</v>
      </c>
      <c r="G16" s="14">
        <f t="shared" si="1"/>
        <v>0</v>
      </c>
      <c r="H16" s="14">
        <f t="shared" si="1"/>
        <v>0</v>
      </c>
      <c r="I16" s="11"/>
      <c r="J16" s="11"/>
      <c r="K16" s="11"/>
    </row>
    <row r="17" spans="1:11" s="2" customFormat="1" x14ac:dyDescent="0.25">
      <c r="A17" s="30" t="s">
        <v>66</v>
      </c>
      <c r="B17" s="18"/>
      <c r="C17" s="18"/>
      <c r="D17" s="18"/>
      <c r="E17" s="18"/>
      <c r="F17" s="18"/>
      <c r="G17" s="11"/>
      <c r="H17" s="11"/>
      <c r="I17" s="11"/>
      <c r="J17" s="11"/>
      <c r="K17" s="11"/>
    </row>
    <row r="18" spans="1:11" s="2" customFormat="1" x14ac:dyDescent="0.25">
      <c r="A18" s="10" t="s">
        <v>16</v>
      </c>
      <c r="B18" s="11">
        <v>5379712</v>
      </c>
      <c r="C18" s="11">
        <v>12560013</v>
      </c>
      <c r="D18" s="11">
        <v>2875011</v>
      </c>
      <c r="E18" s="11">
        <v>2922111</v>
      </c>
      <c r="F18" s="11">
        <v>2964421</v>
      </c>
      <c r="G18" s="11"/>
      <c r="H18" s="11"/>
      <c r="I18" s="11"/>
      <c r="J18" s="11"/>
      <c r="K18" s="11"/>
    </row>
    <row r="19" spans="1:11" s="2" customFormat="1" x14ac:dyDescent="0.25">
      <c r="A19" s="10" t="s">
        <v>49</v>
      </c>
      <c r="B19" s="11">
        <v>0</v>
      </c>
      <c r="C19" s="11">
        <v>0</v>
      </c>
      <c r="D19" s="11">
        <v>140819</v>
      </c>
      <c r="E19" s="11">
        <v>111394</v>
      </c>
      <c r="F19" s="11">
        <v>106543</v>
      </c>
      <c r="G19" s="11"/>
      <c r="H19" s="11"/>
      <c r="I19" s="11"/>
      <c r="J19" s="11"/>
      <c r="K19" s="11"/>
    </row>
    <row r="20" spans="1:11" s="2" customFormat="1" x14ac:dyDescent="0.25">
      <c r="A20" s="23" t="s">
        <v>42</v>
      </c>
      <c r="B20" s="11">
        <v>40607670</v>
      </c>
      <c r="C20" s="11">
        <v>62714798</v>
      </c>
      <c r="D20" s="11">
        <v>29769861</v>
      </c>
      <c r="E20" s="11">
        <v>51246709</v>
      </c>
      <c r="F20" s="11">
        <v>74628125</v>
      </c>
      <c r="G20" s="11"/>
      <c r="H20" s="11"/>
      <c r="I20" s="11"/>
      <c r="J20" s="11"/>
      <c r="K20" s="11"/>
    </row>
    <row r="21" spans="1:11" x14ac:dyDescent="0.25">
      <c r="A21" s="12" t="s">
        <v>67</v>
      </c>
      <c r="B21" s="14">
        <f>B16+B18-B20</f>
        <v>80492719</v>
      </c>
      <c r="C21" s="14">
        <f t="shared" ref="C21" si="2">C16+C18-C20</f>
        <v>117798787</v>
      </c>
      <c r="D21" s="14">
        <f>D16+D18-D20-D19</f>
        <v>56466381</v>
      </c>
      <c r="E21" s="14">
        <f t="shared" ref="E21:H21" si="3">E16+E18-E20-E19</f>
        <v>96669771</v>
      </c>
      <c r="F21" s="14">
        <f t="shared" si="3"/>
        <v>120699897</v>
      </c>
      <c r="G21" s="14">
        <f t="shared" si="3"/>
        <v>0</v>
      </c>
      <c r="H21" s="14">
        <f t="shared" si="3"/>
        <v>0</v>
      </c>
      <c r="I21" s="11"/>
      <c r="J21" s="11"/>
      <c r="K21" s="11"/>
    </row>
    <row r="22" spans="1:11" x14ac:dyDescent="0.25">
      <c r="A22" s="10" t="s">
        <v>20</v>
      </c>
      <c r="B22" s="3">
        <v>0</v>
      </c>
      <c r="C22" s="3">
        <v>0</v>
      </c>
      <c r="D22" s="3">
        <v>0</v>
      </c>
      <c r="E22" s="3">
        <v>0</v>
      </c>
      <c r="F22" s="3"/>
      <c r="G22" s="11"/>
      <c r="H22" s="11"/>
      <c r="I22" s="11"/>
      <c r="J22" s="11"/>
      <c r="K22" s="11"/>
    </row>
    <row r="23" spans="1:11" x14ac:dyDescent="0.25">
      <c r="A23" s="12" t="s">
        <v>68</v>
      </c>
      <c r="B23" s="14">
        <f>B21-B22</f>
        <v>80492719</v>
      </c>
      <c r="C23" s="14">
        <f t="shared" ref="C23:D23" si="4">C21-C22</f>
        <v>117798787</v>
      </c>
      <c r="D23" s="14">
        <f t="shared" si="4"/>
        <v>56466381</v>
      </c>
      <c r="E23" s="14">
        <f t="shared" ref="E23" si="5">E21-E22</f>
        <v>96669771</v>
      </c>
      <c r="F23" s="14">
        <f t="shared" ref="F23:H23" si="6">F21-F22</f>
        <v>120699897</v>
      </c>
      <c r="G23" s="14">
        <f t="shared" si="6"/>
        <v>0</v>
      </c>
      <c r="H23" s="14">
        <f t="shared" si="6"/>
        <v>0</v>
      </c>
      <c r="I23" s="11"/>
      <c r="J23" s="11"/>
      <c r="K23" s="11"/>
    </row>
    <row r="24" spans="1:11" x14ac:dyDescent="0.25">
      <c r="A24" s="26" t="s">
        <v>69</v>
      </c>
      <c r="B24" s="4">
        <f>SUM(B25:B26)</f>
        <v>-10734054</v>
      </c>
      <c r="C24" s="4">
        <f t="shared" ref="C24:H24" si="7">SUM(C25:C26)</f>
        <v>-16294850</v>
      </c>
      <c r="D24" s="4">
        <f t="shared" si="7"/>
        <v>-7417674</v>
      </c>
      <c r="E24" s="4">
        <f t="shared" si="7"/>
        <v>-12448985</v>
      </c>
      <c r="F24" s="4">
        <f t="shared" si="7"/>
        <v>-15458040</v>
      </c>
      <c r="G24" s="4">
        <f t="shared" si="7"/>
        <v>0</v>
      </c>
      <c r="H24" s="4">
        <f t="shared" si="7"/>
        <v>0</v>
      </c>
      <c r="I24" s="11"/>
      <c r="J24" s="11"/>
      <c r="K24" s="11"/>
    </row>
    <row r="25" spans="1:11" x14ac:dyDescent="0.25">
      <c r="A25" s="10" t="s">
        <v>4</v>
      </c>
      <c r="B25" s="3">
        <v>-10734054</v>
      </c>
      <c r="C25" s="3">
        <v>-16294850</v>
      </c>
      <c r="D25" s="3">
        <v>-7417674</v>
      </c>
      <c r="E25" s="3">
        <v>-12448985</v>
      </c>
      <c r="F25" s="3">
        <v>-15458040</v>
      </c>
      <c r="G25" s="11"/>
      <c r="H25" s="11"/>
      <c r="I25" s="11"/>
      <c r="J25" s="11"/>
      <c r="K25" s="11"/>
    </row>
    <row r="26" spans="1:11" x14ac:dyDescent="0.25">
      <c r="A26" s="10" t="s">
        <v>5</v>
      </c>
      <c r="B26" s="3">
        <v>0</v>
      </c>
      <c r="C26" s="3">
        <v>0</v>
      </c>
      <c r="D26" s="3">
        <v>0</v>
      </c>
      <c r="E26" s="3">
        <v>0</v>
      </c>
      <c r="F26" s="3"/>
      <c r="G26" s="11"/>
      <c r="H26" s="11"/>
      <c r="I26" s="11"/>
      <c r="J26" s="11"/>
      <c r="K26" s="11"/>
    </row>
    <row r="27" spans="1:11" x14ac:dyDescent="0.25">
      <c r="A27" s="12" t="s">
        <v>70</v>
      </c>
      <c r="B27" s="15">
        <f>SUM(B23:B24)</f>
        <v>69758665</v>
      </c>
      <c r="C27" s="15">
        <f t="shared" ref="C27:E27" si="8">SUM(C23:C24)</f>
        <v>101503937</v>
      </c>
      <c r="D27" s="15">
        <f t="shared" si="8"/>
        <v>49048707</v>
      </c>
      <c r="E27" s="15">
        <f t="shared" si="8"/>
        <v>84220786</v>
      </c>
      <c r="F27" s="15">
        <f>SUM(F23:F24)</f>
        <v>105241857</v>
      </c>
      <c r="G27" s="15">
        <f t="shared" ref="G27:H27" si="9">SUM(G23:G24)</f>
        <v>0</v>
      </c>
      <c r="H27" s="15">
        <f t="shared" si="9"/>
        <v>0</v>
      </c>
      <c r="I27" s="11"/>
      <c r="J27" s="11"/>
      <c r="K27" s="11"/>
    </row>
    <row r="28" spans="1:11" x14ac:dyDescent="0.25">
      <c r="A28" s="1"/>
      <c r="B28" s="3"/>
      <c r="C28" s="3"/>
      <c r="D28" s="3"/>
      <c r="E28" s="3"/>
      <c r="F28" s="3"/>
      <c r="G28" s="11"/>
      <c r="H28" s="11"/>
      <c r="I28" s="11"/>
      <c r="J28" s="11"/>
      <c r="K28" s="11"/>
    </row>
    <row r="29" spans="1:11" s="1" customFormat="1" x14ac:dyDescent="0.25">
      <c r="A29" s="12" t="s">
        <v>71</v>
      </c>
      <c r="B29" s="16">
        <f>B27/('1'!B41/10)</f>
        <v>0.76405985761226725</v>
      </c>
      <c r="C29" s="16">
        <f>C27/('1'!C41/10)</f>
        <v>1.1117627272727273</v>
      </c>
      <c r="D29" s="16">
        <f>D27/('1'!D41/10)</f>
        <v>0.53722570646221246</v>
      </c>
      <c r="E29" s="16">
        <f>E27/('1'!E41/10)</f>
        <v>0.8310469001312375</v>
      </c>
      <c r="F29" s="16">
        <f>F27/('1'!F41/10)</f>
        <v>1.0384718924839407</v>
      </c>
      <c r="G29" s="16" t="e">
        <f>G27/('1'!G41/10)</f>
        <v>#DIV/0!</v>
      </c>
      <c r="H29" s="16" t="e">
        <f>H27/('1'!H41/10)</f>
        <v>#DIV/0!</v>
      </c>
      <c r="I29" s="11"/>
      <c r="J29" s="11"/>
      <c r="K29" s="11"/>
    </row>
    <row r="30" spans="1:11" x14ac:dyDescent="0.25">
      <c r="A30" s="30" t="s">
        <v>72</v>
      </c>
      <c r="B30" s="3">
        <f>'1'!B41/10</f>
        <v>91300000</v>
      </c>
      <c r="C30" s="3">
        <f>'1'!C41/10</f>
        <v>91300000</v>
      </c>
      <c r="D30" s="3">
        <f>'1'!D41/10</f>
        <v>91300000</v>
      </c>
      <c r="E30" s="3">
        <f>'1'!E41/10</f>
        <v>101343000</v>
      </c>
      <c r="F30" s="3">
        <f>'1'!F41/10</f>
        <v>101343000</v>
      </c>
      <c r="G30" s="3">
        <f>'1'!G41/10</f>
        <v>0</v>
      </c>
      <c r="H30" s="3">
        <f>'1'!H41/10</f>
        <v>0</v>
      </c>
      <c r="I30" s="11"/>
      <c r="J30" s="11"/>
      <c r="K30" s="11"/>
    </row>
    <row r="31" spans="1:11" x14ac:dyDescent="0.25">
      <c r="G31" s="11"/>
      <c r="H31" s="11"/>
      <c r="I31" s="11"/>
      <c r="J31" s="11"/>
      <c r="K31" s="11"/>
    </row>
    <row r="32" spans="1:11" x14ac:dyDescent="0.25">
      <c r="G32" s="11"/>
      <c r="H32" s="11"/>
      <c r="I32" s="11"/>
      <c r="J32" s="11"/>
      <c r="K32" s="11"/>
    </row>
    <row r="33" spans="7:11" x14ac:dyDescent="0.25">
      <c r="G33" s="11"/>
      <c r="H33" s="11"/>
      <c r="I33" s="11"/>
      <c r="J33" s="11"/>
      <c r="K33" s="11"/>
    </row>
    <row r="34" spans="7:11" x14ac:dyDescent="0.25">
      <c r="G34" s="11"/>
      <c r="H34" s="11"/>
      <c r="I34" s="11"/>
      <c r="J34" s="11"/>
      <c r="K34" s="11"/>
    </row>
    <row r="35" spans="7:11" x14ac:dyDescent="0.25">
      <c r="G35" s="11"/>
      <c r="H35" s="11"/>
      <c r="I35" s="11"/>
      <c r="J35" s="11"/>
      <c r="K35" s="11"/>
    </row>
    <row r="36" spans="7:11" x14ac:dyDescent="0.25">
      <c r="G36" s="11"/>
      <c r="H36" s="11"/>
      <c r="I36" s="11"/>
      <c r="J36" s="11"/>
      <c r="K36" s="11"/>
    </row>
    <row r="37" spans="7:11" x14ac:dyDescent="0.25">
      <c r="G37" s="11"/>
      <c r="H37" s="11"/>
      <c r="I37" s="11"/>
      <c r="J37" s="11"/>
      <c r="K37" s="11"/>
    </row>
    <row r="38" spans="7:11" x14ac:dyDescent="0.25">
      <c r="G38" s="11"/>
      <c r="H38" s="11"/>
      <c r="I38" s="11"/>
      <c r="J38" s="11"/>
      <c r="K38" s="11"/>
    </row>
    <row r="39" spans="7:11" x14ac:dyDescent="0.25">
      <c r="G39" s="11"/>
      <c r="H39" s="11"/>
      <c r="I39" s="11"/>
      <c r="J39" s="11"/>
      <c r="K39" s="11"/>
    </row>
    <row r="40" spans="7:11" x14ac:dyDescent="0.25">
      <c r="G40" s="11"/>
      <c r="H40" s="11"/>
      <c r="I40" s="11"/>
      <c r="J40" s="11"/>
      <c r="K40" s="11"/>
    </row>
    <row r="41" spans="7:11" x14ac:dyDescent="0.25">
      <c r="G41" s="11"/>
      <c r="H41" s="11"/>
      <c r="I41" s="11"/>
      <c r="J41" s="11"/>
      <c r="K41" s="11"/>
    </row>
    <row r="42" spans="7:11" x14ac:dyDescent="0.25">
      <c r="G42" s="11"/>
      <c r="H42" s="11"/>
      <c r="I42" s="11"/>
      <c r="J42" s="11"/>
      <c r="K42" s="11"/>
    </row>
    <row r="43" spans="7:11" x14ac:dyDescent="0.25">
      <c r="G43" s="11"/>
      <c r="H43" s="11"/>
      <c r="I43" s="11"/>
      <c r="J43" s="11"/>
      <c r="K43" s="11"/>
    </row>
    <row r="44" spans="7:11" x14ac:dyDescent="0.25">
      <c r="G44" s="11"/>
      <c r="H44" s="11"/>
      <c r="I44" s="11"/>
      <c r="J44" s="11"/>
      <c r="K44" s="11"/>
    </row>
    <row r="45" spans="7:11" x14ac:dyDescent="0.25">
      <c r="G45" s="11"/>
      <c r="H45" s="11"/>
      <c r="I45" s="11"/>
      <c r="J45" s="11"/>
      <c r="K45" s="11"/>
    </row>
    <row r="46" spans="7:11" x14ac:dyDescent="0.25">
      <c r="G46" s="11"/>
      <c r="H46" s="11"/>
      <c r="I46" s="11"/>
      <c r="J46" s="11"/>
      <c r="K46" s="11"/>
    </row>
    <row r="47" spans="7:11" x14ac:dyDescent="0.25">
      <c r="G47" s="11"/>
      <c r="H47" s="11"/>
      <c r="I47" s="11"/>
      <c r="J47" s="11"/>
      <c r="K47" s="11"/>
    </row>
    <row r="48" spans="7:11" x14ac:dyDescent="0.25">
      <c r="G48" s="11"/>
      <c r="H48" s="11"/>
      <c r="I48" s="11"/>
      <c r="J48" s="11"/>
      <c r="K48" s="11"/>
    </row>
    <row r="49" spans="7:11" x14ac:dyDescent="0.25">
      <c r="G49" s="11"/>
      <c r="H49" s="11"/>
      <c r="I49" s="11"/>
      <c r="J49" s="11"/>
      <c r="K49" s="11"/>
    </row>
    <row r="50" spans="7:11" x14ac:dyDescent="0.25">
      <c r="G50" s="11"/>
      <c r="H50" s="11"/>
      <c r="I50" s="11"/>
      <c r="J50" s="11"/>
      <c r="K50" s="11"/>
    </row>
    <row r="51" spans="7:11" x14ac:dyDescent="0.25">
      <c r="G51" s="11"/>
      <c r="H51" s="11"/>
      <c r="I51" s="11"/>
      <c r="J51" s="11"/>
      <c r="K51" s="11"/>
    </row>
    <row r="52" spans="7:11" x14ac:dyDescent="0.25">
      <c r="G52" s="11"/>
      <c r="H52" s="11"/>
      <c r="I52" s="11"/>
      <c r="J52" s="11"/>
      <c r="K52" s="11"/>
    </row>
    <row r="53" spans="7:11" x14ac:dyDescent="0.25">
      <c r="G53" s="11"/>
      <c r="H53" s="11"/>
      <c r="I53" s="11"/>
      <c r="J53" s="11"/>
      <c r="K53" s="11"/>
    </row>
    <row r="54" spans="7:11" x14ac:dyDescent="0.25">
      <c r="G54" s="11"/>
      <c r="H54" s="11"/>
      <c r="I54" s="11"/>
      <c r="J54" s="11"/>
      <c r="K54" s="11"/>
    </row>
    <row r="55" spans="7:11" x14ac:dyDescent="0.25">
      <c r="G55" s="11"/>
      <c r="H55" s="11"/>
      <c r="I55" s="11"/>
      <c r="J55" s="11"/>
      <c r="K55" s="11"/>
    </row>
    <row r="56" spans="7:11" x14ac:dyDescent="0.25">
      <c r="G56" s="11"/>
      <c r="H56" s="11"/>
      <c r="I56" s="11"/>
      <c r="J56" s="11"/>
      <c r="K56" s="11"/>
    </row>
    <row r="57" spans="7:11" x14ac:dyDescent="0.25">
      <c r="G57" s="11"/>
      <c r="H57" s="11"/>
      <c r="I57" s="11"/>
      <c r="J57" s="11"/>
      <c r="K57" s="11"/>
    </row>
    <row r="58" spans="7:11" x14ac:dyDescent="0.25">
      <c r="G58" s="11"/>
      <c r="H58" s="11"/>
      <c r="I58" s="11"/>
      <c r="J58" s="11"/>
      <c r="K58" s="11"/>
    </row>
    <row r="59" spans="7:11" x14ac:dyDescent="0.25">
      <c r="G59" s="11"/>
      <c r="H59" s="11"/>
      <c r="I59" s="11"/>
      <c r="J59" s="11"/>
      <c r="K59" s="11"/>
    </row>
    <row r="60" spans="7:11" x14ac:dyDescent="0.25">
      <c r="G60" s="11"/>
      <c r="H60" s="11"/>
      <c r="I60" s="11"/>
      <c r="J60" s="11"/>
      <c r="K60" s="11"/>
    </row>
    <row r="61" spans="7:11" x14ac:dyDescent="0.25">
      <c r="G61" s="11"/>
      <c r="H61" s="11"/>
      <c r="I61" s="11"/>
      <c r="J61" s="11"/>
      <c r="K61" s="11"/>
    </row>
    <row r="62" spans="7:11" x14ac:dyDescent="0.25">
      <c r="G62" s="11"/>
      <c r="H62" s="11"/>
      <c r="I62" s="11"/>
      <c r="J62" s="11"/>
      <c r="K62" s="11"/>
    </row>
    <row r="63" spans="7:11" x14ac:dyDescent="0.25">
      <c r="G63" s="11"/>
      <c r="H63" s="11"/>
      <c r="I63" s="11"/>
      <c r="J63" s="11"/>
      <c r="K63" s="11"/>
    </row>
    <row r="64" spans="7:11" x14ac:dyDescent="0.25">
      <c r="G64" s="11"/>
      <c r="H64" s="11"/>
      <c r="I64" s="11"/>
      <c r="J64" s="11"/>
      <c r="K64" s="11"/>
    </row>
    <row r="65" spans="7:11" x14ac:dyDescent="0.25">
      <c r="G65" s="11"/>
      <c r="H65" s="11"/>
      <c r="I65" s="11"/>
      <c r="J65" s="11"/>
      <c r="K65" s="11"/>
    </row>
    <row r="66" spans="7:11" x14ac:dyDescent="0.25">
      <c r="G66" s="11"/>
      <c r="H66" s="11"/>
      <c r="I66" s="11"/>
      <c r="J66" s="11"/>
      <c r="K66" s="11"/>
    </row>
    <row r="67" spans="7:11" x14ac:dyDescent="0.25">
      <c r="G67" s="11"/>
      <c r="H67" s="11"/>
      <c r="I67" s="11"/>
      <c r="J67" s="11"/>
      <c r="K67" s="11"/>
    </row>
    <row r="68" spans="7:11" x14ac:dyDescent="0.25">
      <c r="G68" s="11"/>
      <c r="H68" s="11"/>
      <c r="I68" s="11"/>
      <c r="J68" s="11"/>
      <c r="K68" s="11"/>
    </row>
    <row r="69" spans="7:11" x14ac:dyDescent="0.25">
      <c r="G69" s="11"/>
      <c r="H69" s="11"/>
      <c r="I69" s="11"/>
      <c r="J69" s="11"/>
      <c r="K69" s="11"/>
    </row>
    <row r="70" spans="7:11" x14ac:dyDescent="0.25">
      <c r="G70" s="11"/>
      <c r="H70" s="11"/>
      <c r="I70" s="11"/>
      <c r="J70" s="11"/>
      <c r="K70" s="11"/>
    </row>
    <row r="71" spans="7:11" x14ac:dyDescent="0.25">
      <c r="G71" s="11"/>
      <c r="H71" s="11"/>
      <c r="I71" s="11"/>
      <c r="J71" s="11"/>
      <c r="K71" s="11"/>
    </row>
    <row r="72" spans="7:11" x14ac:dyDescent="0.25">
      <c r="G72" s="11"/>
      <c r="H72" s="11"/>
      <c r="I72" s="11"/>
      <c r="J72" s="11"/>
      <c r="K72" s="11"/>
    </row>
    <row r="73" spans="7:11" x14ac:dyDescent="0.25">
      <c r="G73" s="11"/>
      <c r="H73" s="11"/>
      <c r="I73" s="11"/>
      <c r="J73" s="11"/>
      <c r="K73" s="11"/>
    </row>
    <row r="74" spans="7:11" x14ac:dyDescent="0.25">
      <c r="G74" s="11"/>
      <c r="H74" s="11"/>
      <c r="I74" s="11"/>
      <c r="J74" s="11"/>
      <c r="K74" s="11"/>
    </row>
    <row r="75" spans="7:11" x14ac:dyDescent="0.25">
      <c r="G75" s="11"/>
      <c r="H75" s="11"/>
      <c r="I75" s="11"/>
      <c r="J75" s="11"/>
      <c r="K75" s="11"/>
    </row>
    <row r="76" spans="7:11" x14ac:dyDescent="0.25">
      <c r="G76" s="11"/>
      <c r="H76" s="11"/>
      <c r="I76" s="11"/>
      <c r="J76" s="11"/>
      <c r="K76" s="11"/>
    </row>
    <row r="77" spans="7:11" x14ac:dyDescent="0.25">
      <c r="G77" s="11"/>
      <c r="H77" s="11"/>
      <c r="I77" s="11"/>
      <c r="J77" s="11"/>
      <c r="K77" s="11"/>
    </row>
    <row r="78" spans="7:11" x14ac:dyDescent="0.25">
      <c r="G78" s="11"/>
      <c r="H78" s="11"/>
      <c r="I78" s="11"/>
      <c r="J78" s="11"/>
      <c r="K78" s="11"/>
    </row>
    <row r="79" spans="7:11" x14ac:dyDescent="0.25">
      <c r="G79" s="11"/>
      <c r="H79" s="11"/>
      <c r="I79" s="11"/>
      <c r="J79" s="11"/>
      <c r="K79" s="11"/>
    </row>
    <row r="80" spans="7:11" x14ac:dyDescent="0.25">
      <c r="G80" s="11"/>
      <c r="H80" s="11"/>
      <c r="I80" s="11"/>
      <c r="J80" s="11"/>
      <c r="K80" s="11"/>
    </row>
    <row r="81" spans="7:11" x14ac:dyDescent="0.25">
      <c r="G81" s="11"/>
      <c r="H81" s="11"/>
      <c r="I81" s="11"/>
      <c r="J81" s="11"/>
      <c r="K81" s="11"/>
    </row>
    <row r="82" spans="7:11" x14ac:dyDescent="0.25">
      <c r="G82" s="11"/>
      <c r="H82" s="11"/>
      <c r="I82" s="11"/>
      <c r="J82" s="11"/>
      <c r="K82" s="11"/>
    </row>
    <row r="83" spans="7:11" x14ac:dyDescent="0.25">
      <c r="G83" s="11"/>
      <c r="H83" s="11"/>
      <c r="I83" s="11"/>
      <c r="J83" s="11"/>
      <c r="K83" s="11"/>
    </row>
    <row r="84" spans="7:11" x14ac:dyDescent="0.25">
      <c r="G84" s="11"/>
      <c r="H84" s="11"/>
      <c r="I84" s="11"/>
      <c r="J84" s="11"/>
      <c r="K84" s="11"/>
    </row>
    <row r="85" spans="7:11" x14ac:dyDescent="0.25">
      <c r="G85" s="11"/>
      <c r="H85" s="11"/>
      <c r="I85" s="11"/>
      <c r="J85" s="11"/>
      <c r="K85" s="11"/>
    </row>
    <row r="86" spans="7:11" x14ac:dyDescent="0.25">
      <c r="G86" s="11"/>
      <c r="H86" s="11"/>
      <c r="I86" s="11"/>
      <c r="J86" s="11"/>
      <c r="K86" s="11"/>
    </row>
    <row r="87" spans="7:11" x14ac:dyDescent="0.25">
      <c r="G87" s="11"/>
      <c r="H87" s="11"/>
      <c r="I87" s="11"/>
      <c r="J87" s="11"/>
      <c r="K87" s="11"/>
    </row>
    <row r="88" spans="7:11" x14ac:dyDescent="0.25">
      <c r="G88" s="11"/>
      <c r="H88" s="11"/>
      <c r="I88" s="11"/>
      <c r="J88" s="11"/>
      <c r="K88" s="11"/>
    </row>
    <row r="89" spans="7:11" x14ac:dyDescent="0.25">
      <c r="G89" s="11"/>
      <c r="H89" s="11"/>
      <c r="I89" s="11"/>
      <c r="J89" s="11"/>
      <c r="K89" s="11"/>
    </row>
    <row r="90" spans="7:11" x14ac:dyDescent="0.25">
      <c r="G90" s="11"/>
      <c r="H90" s="11"/>
      <c r="I90" s="11"/>
      <c r="J90" s="11"/>
      <c r="K90" s="11"/>
    </row>
    <row r="91" spans="7:11" x14ac:dyDescent="0.25">
      <c r="G91" s="11"/>
      <c r="H91" s="11"/>
      <c r="I91" s="11"/>
      <c r="J91" s="11"/>
      <c r="K91" s="11"/>
    </row>
    <row r="92" spans="7:11" x14ac:dyDescent="0.25">
      <c r="G92" s="11"/>
      <c r="H92" s="11"/>
      <c r="I92" s="11"/>
      <c r="J92" s="11"/>
      <c r="K92" s="11"/>
    </row>
    <row r="93" spans="7:11" x14ac:dyDescent="0.25">
      <c r="G93" s="11"/>
      <c r="H93" s="11"/>
      <c r="I93" s="11"/>
      <c r="J93" s="11"/>
      <c r="K93" s="11"/>
    </row>
    <row r="94" spans="7:11" x14ac:dyDescent="0.25">
      <c r="G94" s="11"/>
      <c r="H94" s="11"/>
      <c r="I94" s="11"/>
      <c r="J94" s="11"/>
      <c r="K94" s="11"/>
    </row>
    <row r="95" spans="7:11" x14ac:dyDescent="0.25">
      <c r="G95" s="11"/>
      <c r="H95" s="11"/>
      <c r="I95" s="11"/>
      <c r="J95" s="11"/>
      <c r="K95" s="11"/>
    </row>
    <row r="96" spans="7:11" x14ac:dyDescent="0.25">
      <c r="G96" s="11"/>
      <c r="H96" s="11"/>
      <c r="I96" s="11"/>
      <c r="J96" s="11"/>
      <c r="K96" s="11"/>
    </row>
    <row r="97" spans="7:11" x14ac:dyDescent="0.25">
      <c r="G97" s="11"/>
      <c r="H97" s="11"/>
      <c r="I97" s="11"/>
      <c r="J97" s="11"/>
      <c r="K97" s="11"/>
    </row>
    <row r="98" spans="7:11" x14ac:dyDescent="0.25">
      <c r="G98" s="11"/>
      <c r="H98" s="11"/>
      <c r="I98" s="11"/>
      <c r="J98" s="11"/>
      <c r="K98" s="11"/>
    </row>
    <row r="99" spans="7:11" x14ac:dyDescent="0.25">
      <c r="G99" s="11"/>
      <c r="H99" s="11"/>
      <c r="I99" s="11"/>
      <c r="J99" s="11"/>
      <c r="K99" s="11"/>
    </row>
    <row r="100" spans="7:11" x14ac:dyDescent="0.25">
      <c r="G100" s="11"/>
      <c r="H100" s="11"/>
      <c r="I100" s="11"/>
      <c r="J100" s="11"/>
      <c r="K100" s="11"/>
    </row>
    <row r="101" spans="7:11" x14ac:dyDescent="0.25">
      <c r="G101" s="11"/>
      <c r="H101" s="11"/>
      <c r="I101" s="11"/>
      <c r="J101" s="11"/>
      <c r="K101" s="11"/>
    </row>
    <row r="102" spans="7:11" x14ac:dyDescent="0.25">
      <c r="G102" s="11"/>
      <c r="H102" s="11"/>
      <c r="I102" s="11"/>
      <c r="J102" s="11"/>
      <c r="K102" s="11"/>
    </row>
    <row r="103" spans="7:11" x14ac:dyDescent="0.25">
      <c r="G103" s="11"/>
      <c r="H103" s="11"/>
      <c r="I103" s="11"/>
      <c r="J103" s="11"/>
      <c r="K103" s="11"/>
    </row>
    <row r="104" spans="7:11" x14ac:dyDescent="0.25">
      <c r="G104" s="11"/>
      <c r="H104" s="11"/>
      <c r="I104" s="11"/>
      <c r="J104" s="11"/>
      <c r="K104" s="11"/>
    </row>
    <row r="105" spans="7:11" x14ac:dyDescent="0.25">
      <c r="G105" s="11"/>
      <c r="H105" s="11"/>
      <c r="I105" s="11"/>
      <c r="J105" s="11"/>
      <c r="K105" s="11"/>
    </row>
    <row r="106" spans="7:11" x14ac:dyDescent="0.25">
      <c r="G106" s="11"/>
      <c r="H106" s="11"/>
      <c r="I106" s="11"/>
      <c r="J106" s="11"/>
      <c r="K106" s="11"/>
    </row>
    <row r="107" spans="7:11" x14ac:dyDescent="0.25">
      <c r="G107" s="11"/>
      <c r="H107" s="11"/>
      <c r="I107" s="11"/>
      <c r="J107" s="11"/>
      <c r="K107" s="11"/>
    </row>
    <row r="108" spans="7:11" x14ac:dyDescent="0.25">
      <c r="G108" s="11"/>
      <c r="H108" s="11"/>
      <c r="I108" s="11"/>
      <c r="J108" s="11"/>
      <c r="K108" s="11"/>
    </row>
    <row r="109" spans="7:11" x14ac:dyDescent="0.25">
      <c r="G109" s="11"/>
      <c r="H109" s="11"/>
      <c r="I109" s="11"/>
      <c r="J109" s="11"/>
      <c r="K109" s="11"/>
    </row>
    <row r="110" spans="7:11" x14ac:dyDescent="0.25">
      <c r="G110" s="11"/>
      <c r="H110" s="11"/>
      <c r="I110" s="11"/>
      <c r="J110" s="11"/>
      <c r="K110" s="11"/>
    </row>
    <row r="111" spans="7:11" x14ac:dyDescent="0.25">
      <c r="G111" s="11"/>
      <c r="H111" s="11"/>
      <c r="I111" s="11"/>
      <c r="J111" s="11"/>
      <c r="K111" s="11"/>
    </row>
    <row r="112" spans="7:11" x14ac:dyDescent="0.25">
      <c r="G112" s="11"/>
      <c r="H112" s="11"/>
      <c r="I112" s="11"/>
      <c r="J112" s="11"/>
      <c r="K112" s="11"/>
    </row>
    <row r="113" spans="7:11" x14ac:dyDescent="0.25">
      <c r="G113" s="11"/>
      <c r="H113" s="11"/>
      <c r="I113" s="11"/>
      <c r="J113" s="11"/>
      <c r="K113" s="11"/>
    </row>
  </sheetData>
  <conditionalFormatting sqref="A23:A2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abSelected="1" workbookViewId="0">
      <pane xSplit="1" ySplit="6" topLeftCell="B7" activePane="bottomRight" state="frozen"/>
      <selection pane="topRight" activeCell="B1" sqref="B1"/>
      <selection pane="bottomLeft" activeCell="A4" sqref="A4"/>
      <selection pane="bottomRight" activeCell="A22" sqref="A22"/>
    </sheetView>
  </sheetViews>
  <sheetFormatPr defaultRowHeight="15" x14ac:dyDescent="0.25"/>
  <cols>
    <col min="1" max="1" width="49.42578125" customWidth="1"/>
    <col min="2" max="2" width="15.42578125" customWidth="1"/>
    <col min="3" max="4" width="17.7109375" customWidth="1"/>
    <col min="5" max="5" width="17.140625" customWidth="1"/>
    <col min="6" max="6" width="14.42578125" customWidth="1"/>
    <col min="7" max="7" width="12.28515625" customWidth="1"/>
    <col min="8" max="8" width="12.5703125" customWidth="1"/>
  </cols>
  <sheetData>
    <row r="1" spans="1:11" x14ac:dyDescent="0.25">
      <c r="A1" s="24" t="s">
        <v>50</v>
      </c>
    </row>
    <row r="2" spans="1:11" x14ac:dyDescent="0.25">
      <c r="A2" s="24" t="s">
        <v>73</v>
      </c>
    </row>
    <row r="3" spans="1:11" x14ac:dyDescent="0.25">
      <c r="A3" t="s">
        <v>52</v>
      </c>
    </row>
    <row r="4" spans="1:11" ht="15.75" x14ac:dyDescent="0.25">
      <c r="A4" s="9"/>
      <c r="B4" s="22"/>
      <c r="C4" s="22"/>
      <c r="D4" s="22"/>
      <c r="E4" s="22"/>
      <c r="F4" s="22"/>
    </row>
    <row r="5" spans="1:11" x14ac:dyDescent="0.25">
      <c r="B5" s="7" t="s">
        <v>12</v>
      </c>
      <c r="C5" s="7" t="s">
        <v>11</v>
      </c>
      <c r="D5" s="7" t="s">
        <v>13</v>
      </c>
      <c r="E5" s="7" t="s">
        <v>12</v>
      </c>
      <c r="F5" s="7" t="s">
        <v>11</v>
      </c>
      <c r="G5" s="7" t="s">
        <v>13</v>
      </c>
      <c r="H5" s="7" t="s">
        <v>12</v>
      </c>
    </row>
    <row r="6" spans="1:11" x14ac:dyDescent="0.25">
      <c r="B6" s="8">
        <v>43100</v>
      </c>
      <c r="C6" s="8">
        <v>43190</v>
      </c>
      <c r="D6" s="8">
        <v>43373</v>
      </c>
      <c r="E6" s="8">
        <v>43465</v>
      </c>
      <c r="F6" s="8">
        <v>43555</v>
      </c>
      <c r="G6" s="8">
        <v>43738</v>
      </c>
      <c r="H6" s="8">
        <v>43830</v>
      </c>
    </row>
    <row r="7" spans="1:11" x14ac:dyDescent="0.25">
      <c r="A7" s="12" t="s">
        <v>74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25">
      <c r="A8" t="s">
        <v>44</v>
      </c>
      <c r="B8" s="3">
        <v>600755799</v>
      </c>
      <c r="C8" s="3">
        <v>885588919</v>
      </c>
      <c r="D8" s="3">
        <v>367327219</v>
      </c>
      <c r="E8" s="3">
        <v>659395034</v>
      </c>
      <c r="F8" s="3">
        <v>941311435</v>
      </c>
      <c r="G8" s="3"/>
      <c r="H8" s="3"/>
      <c r="I8" s="3"/>
      <c r="J8" s="3"/>
      <c r="K8" s="3"/>
    </row>
    <row r="9" spans="1:11" x14ac:dyDescent="0.25">
      <c r="A9" t="s">
        <v>43</v>
      </c>
      <c r="B9" s="3">
        <v>-468974200</v>
      </c>
      <c r="C9" s="3">
        <v>-731940221</v>
      </c>
      <c r="D9" s="3">
        <v>-286455176</v>
      </c>
      <c r="E9" s="3">
        <v>-563564043</v>
      </c>
      <c r="F9" s="3">
        <v>-801240006</v>
      </c>
      <c r="G9" s="3"/>
      <c r="H9" s="3"/>
      <c r="I9" s="3"/>
      <c r="J9" s="3"/>
      <c r="K9" s="3"/>
    </row>
    <row r="10" spans="1:11" x14ac:dyDescent="0.25">
      <c r="A10" t="s">
        <v>22</v>
      </c>
      <c r="B10" s="3">
        <v>-40607670</v>
      </c>
      <c r="C10" s="3">
        <v>-62714798</v>
      </c>
      <c r="D10" s="3">
        <v>-29769861</v>
      </c>
      <c r="E10" s="3">
        <v>-51246709</v>
      </c>
      <c r="F10" s="3">
        <v>-74628125</v>
      </c>
      <c r="G10" s="3"/>
      <c r="H10" s="3"/>
      <c r="I10" s="3"/>
      <c r="J10" s="3"/>
      <c r="K10" s="3"/>
    </row>
    <row r="11" spans="1:11" x14ac:dyDescent="0.25">
      <c r="A11" t="s">
        <v>21</v>
      </c>
      <c r="B11" s="3">
        <v>-4101931</v>
      </c>
      <c r="C11" s="3">
        <v>-8373604</v>
      </c>
      <c r="D11" s="3">
        <v>-2459979</v>
      </c>
      <c r="E11" s="3">
        <v>-4216888</v>
      </c>
      <c r="F11" s="3">
        <v>-5914718</v>
      </c>
      <c r="G11" s="3"/>
      <c r="H11" s="3"/>
      <c r="I11" s="3"/>
      <c r="J11" s="3"/>
      <c r="K11" s="3"/>
    </row>
    <row r="12" spans="1:11" ht="15.75" x14ac:dyDescent="0.25">
      <c r="A12" s="9"/>
      <c r="B12" s="14">
        <f>SUM(B8:B11)</f>
        <v>87071998</v>
      </c>
      <c r="C12" s="14">
        <f t="shared" ref="C12:H12" si="0">SUM(C8:C11)</f>
        <v>82560296</v>
      </c>
      <c r="D12" s="14">
        <f t="shared" si="0"/>
        <v>48642203</v>
      </c>
      <c r="E12" s="14">
        <f t="shared" si="0"/>
        <v>40367394</v>
      </c>
      <c r="F12" s="14">
        <f t="shared" si="0"/>
        <v>59528586</v>
      </c>
      <c r="G12" s="14">
        <f t="shared" si="0"/>
        <v>0</v>
      </c>
      <c r="H12" s="14">
        <f t="shared" si="0"/>
        <v>0</v>
      </c>
      <c r="I12" s="3"/>
      <c r="J12" s="3"/>
      <c r="K12" s="3"/>
    </row>
    <row r="13" spans="1:11" ht="15.75" x14ac:dyDescent="0.25">
      <c r="A13" s="9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5">
      <c r="A14" s="12" t="s">
        <v>74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5">
      <c r="A15" t="s">
        <v>45</v>
      </c>
      <c r="B15" s="3">
        <v>29280252</v>
      </c>
      <c r="C15" s="3">
        <v>22904481</v>
      </c>
      <c r="D15" s="3">
        <v>187366935</v>
      </c>
      <c r="E15" s="3">
        <v>187338457</v>
      </c>
      <c r="F15" s="3">
        <v>187309446</v>
      </c>
      <c r="G15" s="3"/>
      <c r="H15" s="3"/>
      <c r="I15" s="3"/>
      <c r="J15" s="3"/>
      <c r="K15" s="3"/>
    </row>
    <row r="16" spans="1:11" x14ac:dyDescent="0.25">
      <c r="A16" s="2" t="s">
        <v>15</v>
      </c>
      <c r="B16" s="11">
        <v>-6126241</v>
      </c>
      <c r="C16" s="11">
        <v>-8976741</v>
      </c>
      <c r="D16" s="11">
        <v>-4329150</v>
      </c>
      <c r="E16" s="11">
        <v>-6010390</v>
      </c>
      <c r="F16" s="11">
        <v>-15929687</v>
      </c>
      <c r="G16" s="3"/>
      <c r="H16" s="3"/>
      <c r="I16" s="3"/>
      <c r="J16" s="3"/>
      <c r="K16" s="3"/>
    </row>
    <row r="17" spans="1:11" x14ac:dyDescent="0.25">
      <c r="A17" s="2" t="s">
        <v>46</v>
      </c>
      <c r="B17" s="3">
        <v>-46434866</v>
      </c>
      <c r="C17" s="3">
        <v>-53271726</v>
      </c>
      <c r="D17" s="3">
        <v>-267717098</v>
      </c>
      <c r="E17" s="3">
        <v>-274016782</v>
      </c>
      <c r="F17" s="3">
        <v>-290473782</v>
      </c>
      <c r="G17" s="3"/>
      <c r="H17" s="3"/>
      <c r="I17" s="3"/>
      <c r="J17" s="3"/>
      <c r="K17" s="3"/>
    </row>
    <row r="18" spans="1:11" x14ac:dyDescent="0.25">
      <c r="A18" s="1"/>
      <c r="B18" s="14">
        <f>SUM(B15:B17)</f>
        <v>-23280855</v>
      </c>
      <c r="C18" s="14">
        <f t="shared" ref="C18:H18" si="1">SUM(C15:C17)</f>
        <v>-39343986</v>
      </c>
      <c r="D18" s="14">
        <f t="shared" si="1"/>
        <v>-84679313</v>
      </c>
      <c r="E18" s="14">
        <f t="shared" si="1"/>
        <v>-92688715</v>
      </c>
      <c r="F18" s="14">
        <f t="shared" si="1"/>
        <v>-119094023</v>
      </c>
      <c r="G18" s="14">
        <f t="shared" si="1"/>
        <v>0</v>
      </c>
      <c r="H18" s="14">
        <f t="shared" si="1"/>
        <v>0</v>
      </c>
      <c r="I18" s="3"/>
      <c r="J18" s="3"/>
      <c r="K18" s="3"/>
    </row>
    <row r="19" spans="1:1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25">
      <c r="A20" s="12" t="s">
        <v>75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25">
      <c r="A21" t="s">
        <v>47</v>
      </c>
      <c r="B21" s="3">
        <v>-240831850</v>
      </c>
      <c r="C21" s="3">
        <v>-177090293</v>
      </c>
      <c r="D21" s="3">
        <v>27206413</v>
      </c>
      <c r="E21" s="3">
        <v>3478295</v>
      </c>
      <c r="F21" s="3">
        <v>5226445</v>
      </c>
      <c r="G21" s="3"/>
      <c r="H21" s="3"/>
      <c r="I21" s="3"/>
      <c r="J21" s="3"/>
      <c r="K21" s="3"/>
    </row>
    <row r="22" spans="1:11" x14ac:dyDescent="0.25">
      <c r="A22" s="31" t="s">
        <v>86</v>
      </c>
      <c r="B22" s="3"/>
      <c r="C22" s="3"/>
      <c r="D22" s="3"/>
      <c r="E22" s="3"/>
      <c r="F22" s="3">
        <v>-15220696</v>
      </c>
      <c r="G22" s="3"/>
      <c r="H22" s="3"/>
      <c r="I22" s="3"/>
      <c r="J22" s="3"/>
      <c r="K22" s="3"/>
    </row>
    <row r="23" spans="1:11" x14ac:dyDescent="0.25">
      <c r="A23" s="2" t="s">
        <v>48</v>
      </c>
      <c r="B23" s="3">
        <v>176734068</v>
      </c>
      <c r="C23" s="3">
        <v>131322229</v>
      </c>
      <c r="D23" s="3">
        <v>1706998</v>
      </c>
      <c r="E23" s="3">
        <v>40809620</v>
      </c>
      <c r="F23" s="3">
        <v>61214430</v>
      </c>
      <c r="G23" s="3"/>
      <c r="H23" s="3"/>
      <c r="I23" s="3"/>
      <c r="J23" s="3"/>
      <c r="K23" s="3"/>
    </row>
    <row r="24" spans="1:11" x14ac:dyDescent="0.25">
      <c r="A24" s="1"/>
      <c r="B24" s="14">
        <f>SUM(B21:B23)</f>
        <v>-64097782</v>
      </c>
      <c r="C24" s="14">
        <f>SUM(C21:C23)</f>
        <v>-45768064</v>
      </c>
      <c r="D24" s="14">
        <f>SUM(D21:D23)</f>
        <v>28913411</v>
      </c>
      <c r="E24" s="14">
        <f>SUM(E21:E23)</f>
        <v>44287915</v>
      </c>
      <c r="F24" s="14">
        <f>SUM(F21:F23)</f>
        <v>51220179</v>
      </c>
      <c r="G24" s="14">
        <f t="shared" ref="G24:H24" si="2">SUM(G21:G23)</f>
        <v>0</v>
      </c>
      <c r="H24" s="14">
        <f t="shared" si="2"/>
        <v>0</v>
      </c>
      <c r="I24" s="3"/>
      <c r="J24" s="3"/>
      <c r="K24" s="3"/>
    </row>
    <row r="25" spans="1:11" x14ac:dyDescent="0.25">
      <c r="B25" s="18"/>
      <c r="C25" s="18"/>
      <c r="D25" s="18"/>
      <c r="E25" s="18"/>
      <c r="F25" s="18"/>
      <c r="G25" s="3"/>
      <c r="H25" s="3"/>
      <c r="I25" s="3"/>
      <c r="J25" s="3"/>
      <c r="K25" s="3"/>
    </row>
    <row r="26" spans="1:11" x14ac:dyDescent="0.25">
      <c r="A26" s="1" t="s">
        <v>76</v>
      </c>
      <c r="B26" s="4">
        <f>B12+B18+B24</f>
        <v>-306639</v>
      </c>
      <c r="C26" s="4">
        <f>C12+C18+C24</f>
        <v>-2551754</v>
      </c>
      <c r="D26" s="4">
        <f>D12+D18+D24</f>
        <v>-7123699</v>
      </c>
      <c r="E26" s="4">
        <f>E12+E18+E24</f>
        <v>-8033406</v>
      </c>
      <c r="F26" s="4">
        <f>F12+F18+F24</f>
        <v>-8345258</v>
      </c>
      <c r="G26" s="4">
        <f t="shared" ref="G26:H26" si="3">G12+G18+G24</f>
        <v>0</v>
      </c>
      <c r="H26" s="4">
        <f t="shared" si="3"/>
        <v>0</v>
      </c>
      <c r="I26" s="3"/>
      <c r="J26" s="3"/>
      <c r="K26" s="3"/>
    </row>
    <row r="27" spans="1:11" x14ac:dyDescent="0.25">
      <c r="A27" s="30" t="s">
        <v>81</v>
      </c>
      <c r="B27" s="4">
        <v>0</v>
      </c>
      <c r="C27" s="4">
        <v>0</v>
      </c>
      <c r="D27" s="4">
        <v>0</v>
      </c>
      <c r="E27" s="4">
        <v>-1610</v>
      </c>
      <c r="F27" s="4">
        <v>-1805</v>
      </c>
      <c r="G27" s="3"/>
      <c r="H27" s="3"/>
      <c r="I27" s="3"/>
      <c r="J27" s="3"/>
      <c r="K27" s="3"/>
    </row>
    <row r="28" spans="1:11" x14ac:dyDescent="0.25">
      <c r="A28" s="30" t="s">
        <v>77</v>
      </c>
      <c r="B28" s="3">
        <v>4592554</v>
      </c>
      <c r="C28" s="3">
        <v>4592554</v>
      </c>
      <c r="D28" s="3">
        <v>9801854</v>
      </c>
      <c r="E28" s="3">
        <v>9801854</v>
      </c>
      <c r="F28" s="3">
        <v>9801854</v>
      </c>
      <c r="G28" s="3"/>
      <c r="H28" s="3"/>
      <c r="I28" s="3"/>
      <c r="J28" s="3"/>
      <c r="K28" s="3"/>
    </row>
    <row r="29" spans="1:11" x14ac:dyDescent="0.25">
      <c r="A29" s="12" t="s">
        <v>78</v>
      </c>
      <c r="B29" s="15">
        <f t="shared" ref="B29:D29" si="4">SUM(B26:B28)</f>
        <v>4285915</v>
      </c>
      <c r="C29" s="15">
        <f>SUM(C26:C28)</f>
        <v>2040800</v>
      </c>
      <c r="D29" s="15">
        <f t="shared" si="4"/>
        <v>2678155</v>
      </c>
      <c r="E29" s="15">
        <f>SUM(E26:E28)</f>
        <v>1766838</v>
      </c>
      <c r="F29" s="15">
        <f>SUM(F26:F28)</f>
        <v>1454791</v>
      </c>
      <c r="G29" s="15">
        <f t="shared" ref="G29:H29" si="5">SUM(G26:G28)</f>
        <v>0</v>
      </c>
      <c r="H29" s="15">
        <f t="shared" si="5"/>
        <v>0</v>
      </c>
      <c r="I29" s="3"/>
      <c r="J29" s="3"/>
      <c r="K29" s="3"/>
    </row>
    <row r="30" spans="1:11" x14ac:dyDescent="0.25">
      <c r="A30" s="24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 x14ac:dyDescent="0.25">
      <c r="G31" s="3"/>
      <c r="H31" s="3"/>
      <c r="I31" s="3"/>
      <c r="J31" s="3"/>
      <c r="K31" s="3"/>
    </row>
    <row r="32" spans="1:11" s="1" customFormat="1" x14ac:dyDescent="0.25">
      <c r="A32" s="12" t="s">
        <v>79</v>
      </c>
      <c r="B32" s="19">
        <f>B12/('1'!B41/10)</f>
        <v>0.95369110624315445</v>
      </c>
      <c r="C32" s="19">
        <f>C12/('1'!C41/10)</f>
        <v>0.90427487404162099</v>
      </c>
      <c r="D32" s="19">
        <f>D12/('1'!D41/10)</f>
        <v>0.53277330777656073</v>
      </c>
      <c r="E32" s="19">
        <f>E12/('1'!E41/10)</f>
        <v>0.3983244427340813</v>
      </c>
      <c r="F32" s="19">
        <f>F12/('1'!F41/10)</f>
        <v>0.5873971167224179</v>
      </c>
      <c r="G32" s="19" t="e">
        <f>G12/('1'!G41/10)</f>
        <v>#DIV/0!</v>
      </c>
      <c r="H32" s="19" t="e">
        <f>H12/('1'!H41/10)</f>
        <v>#DIV/0!</v>
      </c>
      <c r="I32" s="3"/>
      <c r="J32" s="3"/>
      <c r="K32" s="3"/>
    </row>
    <row r="33" spans="1:11" x14ac:dyDescent="0.25">
      <c r="A33" s="12" t="s">
        <v>80</v>
      </c>
      <c r="B33" s="3">
        <f>'1'!B41/10</f>
        <v>91300000</v>
      </c>
      <c r="C33" s="3">
        <f>'1'!C41/10</f>
        <v>91300000</v>
      </c>
      <c r="D33" s="3">
        <f>'1'!D41/10</f>
        <v>91300000</v>
      </c>
      <c r="E33" s="3">
        <f>'1'!E41/10</f>
        <v>101343000</v>
      </c>
      <c r="F33" s="3">
        <f>'1'!F41/10</f>
        <v>101343000</v>
      </c>
      <c r="G33" s="3">
        <f>'1'!G41/10</f>
        <v>0</v>
      </c>
      <c r="H33" s="3">
        <f>'1'!H41/10</f>
        <v>0</v>
      </c>
      <c r="I33" s="3"/>
      <c r="J33" s="3"/>
      <c r="K33" s="3"/>
    </row>
    <row r="34" spans="1:11" x14ac:dyDescent="0.25">
      <c r="G34" s="3"/>
      <c r="H34" s="3"/>
      <c r="I34" s="3"/>
      <c r="J34" s="3"/>
      <c r="K34" s="3"/>
    </row>
    <row r="35" spans="1:11" x14ac:dyDescent="0.25">
      <c r="G35" s="3"/>
      <c r="H35" s="3"/>
      <c r="I35" s="3"/>
      <c r="J35" s="3"/>
      <c r="K35" s="3"/>
    </row>
    <row r="36" spans="1:11" x14ac:dyDescent="0.25">
      <c r="G36" s="3"/>
      <c r="H36" s="3"/>
      <c r="I36" s="3"/>
      <c r="J36" s="3"/>
      <c r="K36" s="3"/>
    </row>
    <row r="37" spans="1:11" x14ac:dyDescent="0.25">
      <c r="G37" s="3"/>
      <c r="H37" s="3"/>
      <c r="I37" s="3"/>
      <c r="J37" s="3"/>
      <c r="K37" s="3"/>
    </row>
    <row r="38" spans="1:11" x14ac:dyDescent="0.25">
      <c r="G38" s="3"/>
      <c r="H38" s="3"/>
      <c r="I38" s="3"/>
      <c r="J38" s="3"/>
      <c r="K38" s="3"/>
    </row>
    <row r="39" spans="1:11" x14ac:dyDescent="0.25">
      <c r="G39" s="3"/>
      <c r="H39" s="3"/>
      <c r="I39" s="3"/>
      <c r="J39" s="3"/>
      <c r="K39" s="3"/>
    </row>
    <row r="40" spans="1:11" x14ac:dyDescent="0.25">
      <c r="G40" s="3"/>
      <c r="H40" s="3"/>
      <c r="I40" s="3"/>
      <c r="J40" s="3"/>
      <c r="K40" s="3"/>
    </row>
    <row r="41" spans="1:11" x14ac:dyDescent="0.25">
      <c r="G41" s="3"/>
      <c r="H41" s="3"/>
      <c r="I41" s="3"/>
      <c r="J41" s="3"/>
      <c r="K41" s="3"/>
    </row>
    <row r="42" spans="1:11" x14ac:dyDescent="0.25">
      <c r="G42" s="3"/>
      <c r="H42" s="3"/>
      <c r="I42" s="3"/>
      <c r="J42" s="3"/>
      <c r="K42" s="3"/>
    </row>
    <row r="43" spans="1:11" x14ac:dyDescent="0.25">
      <c r="G43" s="3"/>
      <c r="H43" s="3"/>
      <c r="I43" s="3"/>
      <c r="J43" s="3"/>
      <c r="K43" s="3"/>
    </row>
    <row r="44" spans="1:11" x14ac:dyDescent="0.25">
      <c r="G44" s="3"/>
      <c r="H44" s="3"/>
      <c r="I44" s="3"/>
      <c r="J44" s="3"/>
      <c r="K44" s="3"/>
    </row>
    <row r="45" spans="1:11" x14ac:dyDescent="0.25">
      <c r="G45" s="3"/>
      <c r="H45" s="3"/>
      <c r="I45" s="3"/>
      <c r="J45" s="3"/>
      <c r="K45" s="3"/>
    </row>
    <row r="46" spans="1:11" x14ac:dyDescent="0.25">
      <c r="G46" s="3"/>
      <c r="H46" s="3"/>
      <c r="I46" s="3"/>
      <c r="J46" s="3"/>
      <c r="K46" s="3"/>
    </row>
    <row r="47" spans="1:11" x14ac:dyDescent="0.25">
      <c r="G47" s="3"/>
      <c r="H47" s="3"/>
      <c r="I47" s="3"/>
      <c r="J47" s="3"/>
      <c r="K47" s="3"/>
    </row>
    <row r="48" spans="1:11" x14ac:dyDescent="0.25">
      <c r="G48" s="3"/>
      <c r="H48" s="3"/>
      <c r="I48" s="3"/>
      <c r="J48" s="3"/>
      <c r="K48" s="3"/>
    </row>
    <row r="49" spans="7:11" x14ac:dyDescent="0.25">
      <c r="G49" s="3"/>
      <c r="H49" s="3"/>
      <c r="I49" s="3"/>
      <c r="J49" s="3"/>
      <c r="K49" s="3"/>
    </row>
    <row r="50" spans="7:11" x14ac:dyDescent="0.25">
      <c r="G50" s="3"/>
      <c r="H50" s="3"/>
      <c r="I50" s="3"/>
      <c r="J50" s="3"/>
      <c r="K50" s="3"/>
    </row>
    <row r="51" spans="7:11" x14ac:dyDescent="0.25">
      <c r="G51" s="3"/>
      <c r="H51" s="3"/>
      <c r="I51" s="3"/>
      <c r="J51" s="3"/>
      <c r="K51" s="3"/>
    </row>
    <row r="52" spans="7:11" x14ac:dyDescent="0.25">
      <c r="G52" s="3"/>
      <c r="H52" s="3"/>
      <c r="I52" s="3"/>
      <c r="J52" s="3"/>
      <c r="K52" s="3"/>
    </row>
    <row r="53" spans="7:11" x14ac:dyDescent="0.25">
      <c r="G53" s="3"/>
      <c r="H53" s="3"/>
      <c r="I53" s="3"/>
      <c r="J53" s="3"/>
      <c r="K53" s="3"/>
    </row>
    <row r="54" spans="7:11" x14ac:dyDescent="0.25">
      <c r="G54" s="3"/>
      <c r="H54" s="3"/>
      <c r="I54" s="3"/>
      <c r="J54" s="3"/>
      <c r="K54" s="3"/>
    </row>
    <row r="55" spans="7:11" x14ac:dyDescent="0.25">
      <c r="G55" s="3"/>
      <c r="H55" s="3"/>
      <c r="I55" s="3"/>
      <c r="J55" s="3"/>
      <c r="K55" s="3"/>
    </row>
    <row r="56" spans="7:11" x14ac:dyDescent="0.25">
      <c r="G56" s="3"/>
      <c r="H56" s="3"/>
      <c r="I56" s="3"/>
      <c r="J56" s="3"/>
      <c r="K56" s="3"/>
    </row>
    <row r="57" spans="7:11" x14ac:dyDescent="0.25">
      <c r="G57" s="3"/>
      <c r="H57" s="3"/>
      <c r="I57" s="3"/>
      <c r="J57" s="3"/>
      <c r="K57" s="3"/>
    </row>
    <row r="58" spans="7:11" x14ac:dyDescent="0.25">
      <c r="G58" s="3"/>
      <c r="H58" s="3"/>
      <c r="I58" s="3"/>
      <c r="J58" s="3"/>
      <c r="K58" s="3"/>
    </row>
    <row r="59" spans="7:11" x14ac:dyDescent="0.25">
      <c r="G59" s="3"/>
      <c r="H59" s="3"/>
      <c r="I59" s="3"/>
      <c r="J59" s="3"/>
      <c r="K59" s="3"/>
    </row>
    <row r="60" spans="7:11" x14ac:dyDescent="0.25">
      <c r="G60" s="3"/>
      <c r="H60" s="3"/>
      <c r="I60" s="3"/>
      <c r="J60" s="3"/>
      <c r="K60" s="3"/>
    </row>
    <row r="61" spans="7:11" x14ac:dyDescent="0.25">
      <c r="G61" s="3"/>
      <c r="H61" s="3"/>
      <c r="I61" s="3"/>
      <c r="J61" s="3"/>
      <c r="K61" s="3"/>
    </row>
    <row r="62" spans="7:11" x14ac:dyDescent="0.25">
      <c r="G62" s="3"/>
      <c r="H62" s="3"/>
      <c r="I62" s="3"/>
      <c r="J62" s="3"/>
      <c r="K62" s="3"/>
    </row>
    <row r="63" spans="7:11" x14ac:dyDescent="0.25">
      <c r="G63" s="3"/>
      <c r="H63" s="3"/>
      <c r="I63" s="3"/>
      <c r="J63" s="3"/>
      <c r="K63" s="3"/>
    </row>
    <row r="64" spans="7:11" x14ac:dyDescent="0.25">
      <c r="G64" s="3"/>
      <c r="H64" s="3"/>
      <c r="I64" s="3"/>
      <c r="J64" s="3"/>
      <c r="K64" s="3"/>
    </row>
    <row r="65" spans="7:11" x14ac:dyDescent="0.25">
      <c r="G65" s="3"/>
      <c r="H65" s="3"/>
      <c r="I65" s="3"/>
      <c r="J65" s="3"/>
      <c r="K65" s="3"/>
    </row>
    <row r="66" spans="7:11" x14ac:dyDescent="0.25">
      <c r="G66" s="3"/>
      <c r="H66" s="3"/>
      <c r="I66" s="3"/>
      <c r="J66" s="3"/>
      <c r="K66" s="3"/>
    </row>
    <row r="67" spans="7:11" x14ac:dyDescent="0.25">
      <c r="G67" s="3"/>
      <c r="H67" s="3"/>
      <c r="I67" s="3"/>
      <c r="J67" s="3"/>
      <c r="K67" s="3"/>
    </row>
    <row r="68" spans="7:11" x14ac:dyDescent="0.25">
      <c r="G68" s="3"/>
      <c r="H68" s="3"/>
      <c r="I68" s="3"/>
      <c r="J68" s="3"/>
      <c r="K68" s="3"/>
    </row>
    <row r="69" spans="7:11" x14ac:dyDescent="0.25">
      <c r="G69" s="3"/>
      <c r="H69" s="3"/>
      <c r="I69" s="3"/>
      <c r="J69" s="3"/>
      <c r="K69" s="3"/>
    </row>
    <row r="70" spans="7:11" x14ac:dyDescent="0.25">
      <c r="G70" s="3"/>
      <c r="H70" s="3"/>
      <c r="I70" s="3"/>
      <c r="J70" s="3"/>
      <c r="K70" s="3"/>
    </row>
    <row r="71" spans="7:11" x14ac:dyDescent="0.25">
      <c r="G71" s="3"/>
      <c r="H71" s="3"/>
      <c r="I71" s="3"/>
      <c r="J71" s="3"/>
      <c r="K71" s="3"/>
    </row>
    <row r="72" spans="7:11" x14ac:dyDescent="0.25">
      <c r="G72" s="3"/>
      <c r="H72" s="3"/>
      <c r="I72" s="3"/>
      <c r="J72" s="3"/>
      <c r="K72" s="3"/>
    </row>
    <row r="73" spans="7:11" x14ac:dyDescent="0.25">
      <c r="G73" s="3"/>
      <c r="H73" s="3"/>
      <c r="I73" s="3"/>
      <c r="J73" s="3"/>
      <c r="K73" s="3"/>
    </row>
    <row r="74" spans="7:11" x14ac:dyDescent="0.25">
      <c r="G74" s="3"/>
      <c r="H74" s="3"/>
      <c r="I74" s="3"/>
      <c r="J74" s="3"/>
      <c r="K74" s="3"/>
    </row>
    <row r="75" spans="7:11" x14ac:dyDescent="0.25">
      <c r="G75" s="3"/>
      <c r="H75" s="3"/>
      <c r="I75" s="3"/>
      <c r="J75" s="3"/>
      <c r="K75" s="3"/>
    </row>
    <row r="76" spans="7:11" x14ac:dyDescent="0.25">
      <c r="G76" s="3"/>
      <c r="H76" s="3"/>
      <c r="I76" s="3"/>
      <c r="J76" s="3"/>
      <c r="K76" s="3"/>
    </row>
    <row r="77" spans="7:11" x14ac:dyDescent="0.25">
      <c r="G77" s="3"/>
      <c r="H77" s="3"/>
      <c r="I77" s="3"/>
      <c r="J77" s="3"/>
      <c r="K77" s="3"/>
    </row>
    <row r="78" spans="7:11" x14ac:dyDescent="0.25">
      <c r="G78" s="3"/>
      <c r="H78" s="3"/>
      <c r="I78" s="3"/>
      <c r="J78" s="3"/>
      <c r="K78" s="3"/>
    </row>
    <row r="79" spans="7:11" x14ac:dyDescent="0.25">
      <c r="G79" s="3"/>
      <c r="H79" s="3"/>
      <c r="I79" s="3"/>
      <c r="J79" s="3"/>
      <c r="K79" s="3"/>
    </row>
    <row r="80" spans="7:11" x14ac:dyDescent="0.25">
      <c r="G80" s="3"/>
      <c r="H80" s="3"/>
      <c r="I80" s="3"/>
      <c r="J80" s="3"/>
      <c r="K80" s="3"/>
    </row>
    <row r="81" spans="7:11" x14ac:dyDescent="0.25">
      <c r="G81" s="3"/>
      <c r="H81" s="3"/>
      <c r="I81" s="3"/>
      <c r="J81" s="3"/>
      <c r="K81" s="3"/>
    </row>
    <row r="82" spans="7:11" x14ac:dyDescent="0.25">
      <c r="G82" s="3"/>
      <c r="H82" s="3"/>
      <c r="I82" s="3"/>
      <c r="J82" s="3"/>
      <c r="K82" s="3"/>
    </row>
    <row r="83" spans="7:11" x14ac:dyDescent="0.25">
      <c r="G83" s="3"/>
      <c r="H83" s="3"/>
      <c r="I83" s="3"/>
      <c r="J83" s="3"/>
      <c r="K83" s="3"/>
    </row>
    <row r="84" spans="7:11" x14ac:dyDescent="0.25">
      <c r="G84" s="3"/>
      <c r="H84" s="3"/>
      <c r="I84" s="3"/>
      <c r="J84" s="3"/>
      <c r="K84" s="3"/>
    </row>
    <row r="85" spans="7:11" x14ac:dyDescent="0.25">
      <c r="G85" s="3"/>
      <c r="H85" s="3"/>
      <c r="I85" s="3"/>
      <c r="J85" s="3"/>
      <c r="K85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5" sqref="A5:A12"/>
    </sheetView>
  </sheetViews>
  <sheetFormatPr defaultRowHeight="15" x14ac:dyDescent="0.25"/>
  <cols>
    <col min="1" max="1" width="16.5703125" bestFit="1" customWidth="1"/>
    <col min="2" max="6" width="14.5703125" customWidth="1"/>
  </cols>
  <sheetData>
    <row r="1" spans="1:6" x14ac:dyDescent="0.25">
      <c r="A1" s="24" t="s">
        <v>50</v>
      </c>
    </row>
    <row r="2" spans="1:6" x14ac:dyDescent="0.25">
      <c r="A2" s="24" t="s">
        <v>82</v>
      </c>
    </row>
    <row r="3" spans="1:6" x14ac:dyDescent="0.25">
      <c r="A3" t="s">
        <v>52</v>
      </c>
    </row>
    <row r="4" spans="1:6" x14ac:dyDescent="0.25">
      <c r="B4" s="21" t="s">
        <v>26</v>
      </c>
      <c r="C4" s="21" t="s">
        <v>27</v>
      </c>
      <c r="D4" s="21" t="s">
        <v>28</v>
      </c>
      <c r="E4" s="21" t="s">
        <v>29</v>
      </c>
      <c r="F4" s="21" t="s">
        <v>30</v>
      </c>
    </row>
    <row r="5" spans="1:6" s="12" customFormat="1" x14ac:dyDescent="0.25">
      <c r="A5"/>
      <c r="B5" s="13">
        <v>43100</v>
      </c>
      <c r="C5" s="13">
        <v>43190</v>
      </c>
      <c r="D5" s="13">
        <v>43373</v>
      </c>
      <c r="E5" s="13">
        <v>43465</v>
      </c>
      <c r="F5" s="13">
        <v>43555</v>
      </c>
    </row>
    <row r="6" spans="1:6" x14ac:dyDescent="0.25">
      <c r="A6" t="s">
        <v>83</v>
      </c>
      <c r="B6" s="6">
        <f>'2'!B27/'1'!B21</f>
        <v>3.5255981885129843E-2</v>
      </c>
      <c r="C6" s="6">
        <f>'2'!C27/'1'!C21</f>
        <v>5.1423737480765577E-2</v>
      </c>
      <c r="D6" s="6">
        <f>'2'!D27/'1'!D21</f>
        <v>2.3991512644403652E-2</v>
      </c>
      <c r="E6" s="6">
        <f>'2'!E27/'1'!E21</f>
        <v>4.0420038761437967E-2</v>
      </c>
      <c r="F6" s="6">
        <f>'2'!F27/'1'!F21</f>
        <v>5.0234208904472541E-2</v>
      </c>
    </row>
    <row r="7" spans="1:6" x14ac:dyDescent="0.25">
      <c r="A7" t="s">
        <v>84</v>
      </c>
      <c r="B7" s="6">
        <f>'2'!B27/'1'!B43</f>
        <v>6.1812150062580375E-2</v>
      </c>
      <c r="C7" s="6">
        <f>'2'!C27/'1'!C43</f>
        <v>8.7480439324481019E-2</v>
      </c>
      <c r="D7" s="6">
        <f>'2'!D27/'1'!D43</f>
        <v>3.9406201642199254E-2</v>
      </c>
      <c r="E7" s="6">
        <f>'2'!E27/'1'!E43</f>
        <v>6.6756741665110392E-2</v>
      </c>
      <c r="F7" s="6">
        <f>'2'!F27/'1'!F43</f>
        <v>8.2051720841803094E-2</v>
      </c>
    </row>
    <row r="8" spans="1:6" x14ac:dyDescent="0.25">
      <c r="A8" t="s">
        <v>6</v>
      </c>
      <c r="B8" s="6">
        <f>('1'!B27)/'1'!B43</f>
        <v>0.40225561459714382</v>
      </c>
      <c r="C8" s="6">
        <f>('1'!C27)/'1'!C43</f>
        <v>0.36253001099372734</v>
      </c>
      <c r="D8" s="6">
        <f>('1'!D27)/'1'!D43</f>
        <v>0.3259011917892764</v>
      </c>
      <c r="E8" s="6">
        <f>('1'!E27)/'1'!E43</f>
        <v>0.32872072121281432</v>
      </c>
      <c r="F8" s="6">
        <f>('1'!F27)/'1'!F43</f>
        <v>0.33393902583964014</v>
      </c>
    </row>
    <row r="9" spans="1:6" x14ac:dyDescent="0.25">
      <c r="A9" t="s">
        <v>7</v>
      </c>
      <c r="B9" s="5">
        <f>'1'!B20/'1'!B37</f>
        <v>3.2533818088851119</v>
      </c>
      <c r="C9" s="5">
        <f>'1'!C20/'1'!C37</f>
        <v>3.2760517906515543</v>
      </c>
      <c r="D9" s="5">
        <f>'1'!D20/'1'!D37</f>
        <v>2.6548622278962042</v>
      </c>
      <c r="E9" s="5">
        <f>'1'!E20/'1'!E37</f>
        <v>2.6744599842738408</v>
      </c>
      <c r="F9" s="5">
        <f>'1'!F20/'1'!F37</f>
        <v>2.8353919297506942</v>
      </c>
    </row>
    <row r="10" spans="1:6" x14ac:dyDescent="0.25">
      <c r="A10" t="s">
        <v>9</v>
      </c>
      <c r="B10" s="6">
        <f>'2'!B27/'2'!B8</f>
        <v>0.11733698896631391</v>
      </c>
      <c r="C10" s="6">
        <f>'2'!C27/'2'!C8</f>
        <v>0.11581725614838669</v>
      </c>
      <c r="D10" s="6">
        <f>'2'!D27/'2'!D8</f>
        <v>0.14870650805494354</v>
      </c>
      <c r="E10" s="6">
        <f>'2'!E27/'2'!E8</f>
        <v>0.1316290093656792</v>
      </c>
      <c r="F10" s="6">
        <f>'2'!F27/'2'!F8</f>
        <v>0.11283002493444876</v>
      </c>
    </row>
    <row r="11" spans="1:6" x14ac:dyDescent="0.25">
      <c r="A11" t="s">
        <v>8</v>
      </c>
      <c r="B11" s="6">
        <f>'2'!B21/'2'!B8</f>
        <v>0.13539211625067088</v>
      </c>
      <c r="C11" s="6">
        <f>'2'!C21/'2'!C8</f>
        <v>0.13440988291861272</v>
      </c>
      <c r="D11" s="6">
        <f>'2'!D21/'2'!D8</f>
        <v>0.17119550859944199</v>
      </c>
      <c r="E11" s="6">
        <f>'2'!E21/'2'!E8</f>
        <v>0.15108557871137732</v>
      </c>
      <c r="F11" s="6">
        <f>'2'!F21/'2'!F8</f>
        <v>0.12940262340767511</v>
      </c>
    </row>
    <row r="12" spans="1:6" x14ac:dyDescent="0.25">
      <c r="A12" t="s">
        <v>85</v>
      </c>
      <c r="B12" s="6">
        <f>'2'!B27/('1'!B27+'1'!B43)</f>
        <v>4.4080515292027181E-2</v>
      </c>
      <c r="C12" s="6">
        <f>'2'!C27/('1'!C27+'1'!C43)</f>
        <v>6.4204412833945096E-2</v>
      </c>
      <c r="D12" s="6">
        <f>'2'!D27/('1'!D27+'1'!D43)</f>
        <v>2.9720315424878224E-2</v>
      </c>
      <c r="E12" s="6">
        <f>'2'!E27/('1'!E27+'1'!E43)</f>
        <v>5.0241364192903488E-2</v>
      </c>
      <c r="F12" s="6">
        <f>'2'!F27/('1'!F27+'1'!F43)</f>
        <v>6.1510848136522668E-2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2019-02-19T03:18:07Z</dcterms:created>
  <dcterms:modified xsi:type="dcterms:W3CDTF">2020-04-12T16:24:14Z</dcterms:modified>
</cp:coreProperties>
</file>